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089" i="1" l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<sst xmlns="http://schemas.openxmlformats.org/spreadsheetml/2006/main" count="2530" uniqueCount="1757">
  <si>
    <t>附件</t>
    <phoneticPr fontId="3" type="noConversion"/>
  </si>
  <si>
    <t>六盘水市水城区疾病预防控制中心2022年面向社会公开招聘
工作人员笔试成绩</t>
    <phoneticPr fontId="3" type="noConversion"/>
  </si>
  <si>
    <t>序号</t>
  </si>
  <si>
    <t>姓名</t>
  </si>
  <si>
    <t>准考证号</t>
  </si>
  <si>
    <t>笔试成绩</t>
  </si>
  <si>
    <t>备注</t>
  </si>
  <si>
    <t>令狐佳雪</t>
  </si>
  <si>
    <t>0.0</t>
  </si>
  <si>
    <t>缺考</t>
  </si>
  <si>
    <t>杨芳</t>
  </si>
  <si>
    <t>蒙莉娜</t>
  </si>
  <si>
    <t>熊娇</t>
  </si>
  <si>
    <t>程蝶蝶</t>
  </si>
  <si>
    <t>94.08</t>
  </si>
  <si>
    <t>方念</t>
  </si>
  <si>
    <t>66.6</t>
  </si>
  <si>
    <t>薛茹</t>
  </si>
  <si>
    <t>78.52</t>
  </si>
  <si>
    <t>云天浩</t>
  </si>
  <si>
    <t>胡俊峰</t>
  </si>
  <si>
    <t>李蚕</t>
  </si>
  <si>
    <t>76.65</t>
  </si>
  <si>
    <t>代清艳</t>
  </si>
  <si>
    <t>80.13</t>
  </si>
  <si>
    <t>张功剑</t>
  </si>
  <si>
    <t>李华丽</t>
  </si>
  <si>
    <t>70.14</t>
  </si>
  <si>
    <t>邓新新</t>
  </si>
  <si>
    <t>叶秋梅</t>
  </si>
  <si>
    <t>93.63</t>
  </si>
  <si>
    <t>金元</t>
  </si>
  <si>
    <t>袁宇可</t>
  </si>
  <si>
    <t>60.89</t>
  </si>
  <si>
    <t>曾世林</t>
  </si>
  <si>
    <t>王庆</t>
  </si>
  <si>
    <t>时功敏</t>
  </si>
  <si>
    <t>胡佳</t>
  </si>
  <si>
    <t>83.51</t>
  </si>
  <si>
    <t>柯英</t>
  </si>
  <si>
    <t>71.62</t>
  </si>
  <si>
    <t>刘聪美</t>
  </si>
  <si>
    <t>87.13</t>
  </si>
  <si>
    <t>罗仁丽</t>
  </si>
  <si>
    <t>79.12</t>
  </si>
  <si>
    <t>杨孝阳</t>
  </si>
  <si>
    <t>87.81</t>
  </si>
  <si>
    <t>姚玲</t>
  </si>
  <si>
    <t>74.23</t>
  </si>
  <si>
    <t>刘学惠</t>
  </si>
  <si>
    <t>陶自芬</t>
  </si>
  <si>
    <t>苏吕</t>
  </si>
  <si>
    <t>毛锡军</t>
  </si>
  <si>
    <t>胡莲莲</t>
  </si>
  <si>
    <t>90.33</t>
  </si>
  <si>
    <t>王任其</t>
  </si>
  <si>
    <t>79.29</t>
  </si>
  <si>
    <t>张洁</t>
  </si>
  <si>
    <t>68.2</t>
  </si>
  <si>
    <t>陈兴</t>
  </si>
  <si>
    <t>76.67</t>
  </si>
  <si>
    <t>廖梦琴</t>
  </si>
  <si>
    <t>74.68</t>
  </si>
  <si>
    <t>陈守容</t>
  </si>
  <si>
    <t>78.99</t>
  </si>
  <si>
    <t>付丽</t>
  </si>
  <si>
    <t>申晓梅</t>
  </si>
  <si>
    <t>81.5</t>
  </si>
  <si>
    <t>李开云</t>
  </si>
  <si>
    <t>陆乐乐</t>
  </si>
  <si>
    <t>86.74</t>
  </si>
  <si>
    <t>雷志成</t>
  </si>
  <si>
    <t>潘晓丽</t>
  </si>
  <si>
    <t>程尚霞</t>
  </si>
  <si>
    <t>冯志豪</t>
  </si>
  <si>
    <t>76.32</t>
  </si>
  <si>
    <t>邹绿艳</t>
  </si>
  <si>
    <t>王应杰</t>
  </si>
  <si>
    <t>徐飞艳</t>
  </si>
  <si>
    <t>78.74</t>
  </si>
  <si>
    <t>张雪</t>
  </si>
  <si>
    <t>81.42</t>
  </si>
  <si>
    <t>罗先莉</t>
  </si>
  <si>
    <t>66.65</t>
  </si>
  <si>
    <t>韦婷婷</t>
  </si>
  <si>
    <t>蔡霞</t>
  </si>
  <si>
    <t>刘松</t>
  </si>
  <si>
    <t>杨文鸿韵</t>
  </si>
  <si>
    <t>88.4</t>
  </si>
  <si>
    <t>张智</t>
  </si>
  <si>
    <t>程清泉</t>
  </si>
  <si>
    <t>夏小雪</t>
  </si>
  <si>
    <t>唐瑭</t>
  </si>
  <si>
    <t>66.32</t>
  </si>
  <si>
    <t>王承毅</t>
  </si>
  <si>
    <t>韦黎平</t>
  </si>
  <si>
    <t>金娅</t>
  </si>
  <si>
    <t>81.67</t>
  </si>
  <si>
    <t>李胜丽</t>
  </si>
  <si>
    <t>车西兰</t>
  </si>
  <si>
    <t>81.54</t>
  </si>
  <si>
    <t>柳江凤</t>
  </si>
  <si>
    <t>77.95</t>
  </si>
  <si>
    <t>许小梅</t>
  </si>
  <si>
    <t>吴银</t>
  </si>
  <si>
    <t>陈丽娟</t>
  </si>
  <si>
    <t>85.08</t>
  </si>
  <si>
    <t>肖晓</t>
  </si>
  <si>
    <t>69.96</t>
  </si>
  <si>
    <t>詹贵秀</t>
  </si>
  <si>
    <t>74.75</t>
  </si>
  <si>
    <t>周群兰</t>
  </si>
  <si>
    <t>龙怀美</t>
  </si>
  <si>
    <t>82.75</t>
  </si>
  <si>
    <t>龙娟娟</t>
  </si>
  <si>
    <t>79.47</t>
  </si>
  <si>
    <t>尹杰</t>
  </si>
  <si>
    <t>刘丽红</t>
  </si>
  <si>
    <t>85.58</t>
  </si>
  <si>
    <t>秦静</t>
  </si>
  <si>
    <t>83.55</t>
  </si>
  <si>
    <t>陈梅</t>
  </si>
  <si>
    <t>82.39</t>
  </si>
  <si>
    <t>黎贤凤</t>
  </si>
  <si>
    <t>77.89</t>
  </si>
  <si>
    <t>吴严律</t>
  </si>
  <si>
    <t>彭甜甜</t>
  </si>
  <si>
    <t>75.11</t>
  </si>
  <si>
    <t>梁凯贤</t>
  </si>
  <si>
    <t>何镇雄</t>
  </si>
  <si>
    <t>82.05</t>
  </si>
  <si>
    <t>李雪莲</t>
  </si>
  <si>
    <t>李春梅</t>
  </si>
  <si>
    <t>石原盛</t>
  </si>
  <si>
    <t>冯习玉</t>
  </si>
  <si>
    <t>88.47</t>
  </si>
  <si>
    <t>吴祯敏</t>
  </si>
  <si>
    <t>王大亿</t>
  </si>
  <si>
    <t>84.63</t>
  </si>
  <si>
    <t>罗绒</t>
  </si>
  <si>
    <t>92.49</t>
  </si>
  <si>
    <t>雷宇鸿</t>
  </si>
  <si>
    <t>68.98</t>
  </si>
  <si>
    <t>李涛</t>
  </si>
  <si>
    <t>69.12</t>
  </si>
  <si>
    <t>张维</t>
  </si>
  <si>
    <t>70.18</t>
  </si>
  <si>
    <t>兰雪梅</t>
  </si>
  <si>
    <t>62.48</t>
  </si>
  <si>
    <t>勾江艳</t>
  </si>
  <si>
    <t>侯玉</t>
  </si>
  <si>
    <t>81.33</t>
  </si>
  <si>
    <t>罗春艳</t>
  </si>
  <si>
    <t>64.75</t>
  </si>
  <si>
    <t>雷衍永</t>
  </si>
  <si>
    <t>90.87</t>
  </si>
  <si>
    <t>单茜</t>
  </si>
  <si>
    <t>83.62</t>
  </si>
  <si>
    <t>谢扬帆</t>
  </si>
  <si>
    <t>76.69</t>
  </si>
  <si>
    <t>何威</t>
  </si>
  <si>
    <t>杨胜杰</t>
  </si>
  <si>
    <t>刘佳</t>
  </si>
  <si>
    <t>76.8</t>
  </si>
  <si>
    <t>李夏</t>
  </si>
  <si>
    <t>81.57</t>
  </si>
  <si>
    <t>代鹏成</t>
  </si>
  <si>
    <t>78.84</t>
  </si>
  <si>
    <t>程琴</t>
  </si>
  <si>
    <t>76.3</t>
  </si>
  <si>
    <t>胡雪莲</t>
  </si>
  <si>
    <t>92.59</t>
  </si>
  <si>
    <t>安丽</t>
  </si>
  <si>
    <t>陈翠翠</t>
  </si>
  <si>
    <t>76.05</t>
  </si>
  <si>
    <t>高延龙</t>
  </si>
  <si>
    <t>李愿</t>
  </si>
  <si>
    <t>84.05</t>
  </si>
  <si>
    <t>黄玉凤</t>
  </si>
  <si>
    <t>熊丽霞</t>
  </si>
  <si>
    <t>71.53</t>
  </si>
  <si>
    <t>余磊</t>
  </si>
  <si>
    <t>林革</t>
  </si>
  <si>
    <t>项欣雨</t>
  </si>
  <si>
    <t>83.11</t>
  </si>
  <si>
    <t>龙云慰</t>
  </si>
  <si>
    <t>77.56</t>
  </si>
  <si>
    <t>王志兰</t>
  </si>
  <si>
    <t>刘雷</t>
  </si>
  <si>
    <t>陈超群</t>
  </si>
  <si>
    <t>70.98</t>
  </si>
  <si>
    <t>任凤</t>
  </si>
  <si>
    <t>89.21</t>
  </si>
  <si>
    <t>朱恩巧</t>
  </si>
  <si>
    <t>91.18</t>
  </si>
  <si>
    <t>夏蝶</t>
  </si>
  <si>
    <t>84.02</t>
  </si>
  <si>
    <t>陈印飞</t>
  </si>
  <si>
    <t>魏星月</t>
  </si>
  <si>
    <t>72.13</t>
  </si>
  <si>
    <t>杨姣</t>
  </si>
  <si>
    <t>85.31</t>
  </si>
  <si>
    <t>穆祥林</t>
  </si>
  <si>
    <t>85.1</t>
  </si>
  <si>
    <t>陈帅</t>
  </si>
  <si>
    <t>80.21</t>
  </si>
  <si>
    <t>谢婷婷</t>
  </si>
  <si>
    <t>杨荣润</t>
  </si>
  <si>
    <t>李飞</t>
  </si>
  <si>
    <t>张倩</t>
  </si>
  <si>
    <t>李金玲</t>
  </si>
  <si>
    <t>刘培贤</t>
  </si>
  <si>
    <t>马秘</t>
  </si>
  <si>
    <t>70.32</t>
  </si>
  <si>
    <t>李丽玲</t>
  </si>
  <si>
    <t>77.22</t>
  </si>
  <si>
    <t>陈焕</t>
  </si>
  <si>
    <t>82.45</t>
  </si>
  <si>
    <t>罗昌凤</t>
  </si>
  <si>
    <t>83.24</t>
  </si>
  <si>
    <t>郎晨</t>
  </si>
  <si>
    <t>周红梅</t>
  </si>
  <si>
    <t>汪显峰</t>
  </si>
  <si>
    <t>冉锦涛</t>
  </si>
  <si>
    <t>74.78</t>
  </si>
  <si>
    <t>许莉</t>
  </si>
  <si>
    <t>91.06</t>
  </si>
  <si>
    <t>何依玲</t>
  </si>
  <si>
    <t>77.5</t>
  </si>
  <si>
    <t>马光红</t>
  </si>
  <si>
    <t>勾翠翠</t>
  </si>
  <si>
    <t>78.33</t>
  </si>
  <si>
    <t>李静</t>
  </si>
  <si>
    <t>90.66</t>
  </si>
  <si>
    <t>吴召玖</t>
  </si>
  <si>
    <t>武霞</t>
  </si>
  <si>
    <t>79.5</t>
  </si>
  <si>
    <t>钱涛</t>
  </si>
  <si>
    <t>74.85</t>
  </si>
  <si>
    <t>冉梦</t>
  </si>
  <si>
    <t>82.13</t>
  </si>
  <si>
    <t>刘亮</t>
  </si>
  <si>
    <t>76.96</t>
  </si>
  <si>
    <t>杨涛</t>
  </si>
  <si>
    <t>滕其磊</t>
  </si>
  <si>
    <t>77.33</t>
  </si>
  <si>
    <t>薛大迁</t>
  </si>
  <si>
    <t>刘雪林</t>
  </si>
  <si>
    <t>92.27</t>
  </si>
  <si>
    <t>王启涛</t>
  </si>
  <si>
    <t>83.83</t>
  </si>
  <si>
    <t>糜梦</t>
  </si>
  <si>
    <t>68.36</t>
  </si>
  <si>
    <t>胡华</t>
  </si>
  <si>
    <t>75.17</t>
  </si>
  <si>
    <t>钟会</t>
  </si>
  <si>
    <t>周书贤</t>
  </si>
  <si>
    <t>90.36</t>
  </si>
  <si>
    <t>陈伟</t>
  </si>
  <si>
    <t>吴春丽</t>
  </si>
  <si>
    <t>钟帅</t>
  </si>
  <si>
    <t>文涛</t>
  </si>
  <si>
    <t>夏阿兵</t>
  </si>
  <si>
    <t>83.05</t>
  </si>
  <si>
    <t>秦茂林</t>
  </si>
  <si>
    <t>吴雪梅</t>
  </si>
  <si>
    <t>陈秋宇</t>
  </si>
  <si>
    <t>龙其珈</t>
  </si>
  <si>
    <t>90.99</t>
  </si>
  <si>
    <t>尹游华</t>
  </si>
  <si>
    <t>李陆阳</t>
  </si>
  <si>
    <t>73.84</t>
  </si>
  <si>
    <t>钟鲜鲜</t>
  </si>
  <si>
    <t>78.83</t>
  </si>
  <si>
    <t>张守军</t>
  </si>
  <si>
    <t>76.54</t>
  </si>
  <si>
    <t>王云</t>
  </si>
  <si>
    <t>77.0</t>
  </si>
  <si>
    <t xml:space="preserve">  文茜</t>
  </si>
  <si>
    <t>罗会会</t>
  </si>
  <si>
    <t>77.07</t>
  </si>
  <si>
    <t>周鹤</t>
  </si>
  <si>
    <t>夏玲</t>
  </si>
  <si>
    <t>71.26</t>
  </si>
  <si>
    <t>牛凤婷</t>
  </si>
  <si>
    <t>75.65</t>
  </si>
  <si>
    <t>宋梓溶</t>
  </si>
  <si>
    <t>82.42</t>
  </si>
  <si>
    <t>李语眉</t>
  </si>
  <si>
    <t>90.92</t>
  </si>
  <si>
    <t>陶娅婷</t>
  </si>
  <si>
    <t>73.32</t>
  </si>
  <si>
    <t>朱按品</t>
  </si>
  <si>
    <t>陈思琪</t>
  </si>
  <si>
    <t>曾蓉</t>
  </si>
  <si>
    <t>83.12</t>
  </si>
  <si>
    <t>宋欣</t>
  </si>
  <si>
    <t>69.15</t>
  </si>
  <si>
    <t>骆肖</t>
  </si>
  <si>
    <t>何丽</t>
  </si>
  <si>
    <t>74.76</t>
  </si>
  <si>
    <t>吴将</t>
  </si>
  <si>
    <t>张浩</t>
  </si>
  <si>
    <t>82.93</t>
  </si>
  <si>
    <t>马关园</t>
  </si>
  <si>
    <t>79.78</t>
  </si>
  <si>
    <t>张丽</t>
  </si>
  <si>
    <t>蔡亚</t>
  </si>
  <si>
    <t>58.25</t>
  </si>
  <si>
    <t>付冰洁</t>
  </si>
  <si>
    <t>53.28</t>
  </si>
  <si>
    <t>余荣静</t>
  </si>
  <si>
    <t>97.35</t>
  </si>
  <si>
    <t>龙琴琴</t>
  </si>
  <si>
    <t>邓先梅</t>
  </si>
  <si>
    <t>77.1</t>
  </si>
  <si>
    <t>王军</t>
  </si>
  <si>
    <t>谢贤</t>
  </si>
  <si>
    <t>78.81</t>
  </si>
  <si>
    <t>杨成薇</t>
  </si>
  <si>
    <t>90.64</t>
  </si>
  <si>
    <t>文程</t>
  </si>
  <si>
    <t>肖菊</t>
  </si>
  <si>
    <t>张爱爱</t>
  </si>
  <si>
    <t>69.59</t>
  </si>
  <si>
    <t>柏金元</t>
  </si>
  <si>
    <t>78.76</t>
  </si>
  <si>
    <t>唐艳</t>
  </si>
  <si>
    <t>77.65</t>
  </si>
  <si>
    <t>贾磨</t>
  </si>
  <si>
    <t>68.54</t>
  </si>
  <si>
    <t>王文彬</t>
  </si>
  <si>
    <t>69.94</t>
  </si>
  <si>
    <t>71.23</t>
  </si>
  <si>
    <t>邹家燕</t>
  </si>
  <si>
    <t>91.71</t>
  </si>
  <si>
    <t>范丽飞</t>
  </si>
  <si>
    <t>84.61</t>
  </si>
  <si>
    <t>涂笔翊</t>
  </si>
  <si>
    <t>73.86</t>
  </si>
  <si>
    <t>蔡甜</t>
  </si>
  <si>
    <t>89.56</t>
  </si>
  <si>
    <t>施东艳</t>
  </si>
  <si>
    <t>71.77</t>
  </si>
  <si>
    <t>李烈浪</t>
  </si>
  <si>
    <t>82.55</t>
  </si>
  <si>
    <t>石俊豪</t>
  </si>
  <si>
    <t>黄颖</t>
  </si>
  <si>
    <t>刘正雯</t>
  </si>
  <si>
    <t>罗清一</t>
  </si>
  <si>
    <t>79.41</t>
  </si>
  <si>
    <t>刘学飞</t>
  </si>
  <si>
    <t>84.1</t>
  </si>
  <si>
    <t>罗婷婷</t>
  </si>
  <si>
    <t>周金满</t>
  </si>
  <si>
    <t>沈成英</t>
  </si>
  <si>
    <t>89.69</t>
  </si>
  <si>
    <t>张友艳</t>
  </si>
  <si>
    <t>81.03</t>
  </si>
  <si>
    <t>焦思</t>
  </si>
  <si>
    <t>刘粉粉</t>
  </si>
  <si>
    <t>翟丽琼</t>
  </si>
  <si>
    <t>解星星</t>
  </si>
  <si>
    <t>76.34</t>
  </si>
  <si>
    <t>唐朴</t>
  </si>
  <si>
    <t>72.41</t>
  </si>
  <si>
    <t>陈思思</t>
  </si>
  <si>
    <t>任盈</t>
  </si>
  <si>
    <t>刘琴</t>
  </si>
  <si>
    <t>71.78</t>
  </si>
  <si>
    <t>李慧</t>
  </si>
  <si>
    <t>71.04</t>
  </si>
  <si>
    <t>黄成城</t>
  </si>
  <si>
    <t xml:space="preserve">  宁德鑫</t>
  </si>
  <si>
    <t>邹青</t>
  </si>
  <si>
    <t>顾常亿</t>
  </si>
  <si>
    <t>98.83</t>
  </si>
  <si>
    <t>梅泽友</t>
  </si>
  <si>
    <t>68.52</t>
  </si>
  <si>
    <t>张露璐</t>
  </si>
  <si>
    <t>59.13</t>
  </si>
  <si>
    <t>马贤</t>
  </si>
  <si>
    <t>刘塑</t>
  </si>
  <si>
    <t>66.13</t>
  </si>
  <si>
    <t>段海燕</t>
  </si>
  <si>
    <t>66.18</t>
  </si>
  <si>
    <t>韩美</t>
  </si>
  <si>
    <t>86.7</t>
  </si>
  <si>
    <t>季敏</t>
  </si>
  <si>
    <t>73.78</t>
  </si>
  <si>
    <t>徐薇</t>
  </si>
  <si>
    <t>81.89</t>
  </si>
  <si>
    <t>吴敏</t>
  </si>
  <si>
    <t>87.67</t>
  </si>
  <si>
    <t>高曼</t>
  </si>
  <si>
    <t>91.41</t>
  </si>
  <si>
    <t>肖婷婷</t>
  </si>
  <si>
    <t>73.62</t>
  </si>
  <si>
    <t>陈翛然</t>
  </si>
  <si>
    <t>85.84</t>
  </si>
  <si>
    <t>黄丹丹</t>
  </si>
  <si>
    <t>69.84</t>
  </si>
  <si>
    <t>孙雪</t>
  </si>
  <si>
    <t>王成</t>
  </si>
  <si>
    <t>71.21</t>
  </si>
  <si>
    <t>余莹</t>
  </si>
  <si>
    <t>毛丽</t>
  </si>
  <si>
    <t>79.32</t>
  </si>
  <si>
    <t>杨美</t>
  </si>
  <si>
    <t>69.26</t>
  </si>
  <si>
    <t>梅海艳</t>
  </si>
  <si>
    <t>68.56</t>
  </si>
  <si>
    <t>莫开蕾</t>
  </si>
  <si>
    <t>83.93</t>
  </si>
  <si>
    <t>陈思佳</t>
  </si>
  <si>
    <t>刘定英</t>
  </si>
  <si>
    <t>76.76</t>
  </si>
  <si>
    <t>李凡</t>
  </si>
  <si>
    <t>张雨欢</t>
  </si>
  <si>
    <t>汪静娴</t>
  </si>
  <si>
    <t>80.14</t>
  </si>
  <si>
    <t>杨霞</t>
  </si>
  <si>
    <t>70.95</t>
  </si>
  <si>
    <t>吕卓宁</t>
  </si>
  <si>
    <t>陈超</t>
  </si>
  <si>
    <t>申康</t>
  </si>
  <si>
    <t>陈丽</t>
  </si>
  <si>
    <t>80.31</t>
  </si>
  <si>
    <t>田桂菽</t>
  </si>
  <si>
    <t>66.63</t>
  </si>
  <si>
    <t>马海赐</t>
  </si>
  <si>
    <t>刘念</t>
  </si>
  <si>
    <t>熊安帮</t>
  </si>
  <si>
    <t>何艳</t>
  </si>
  <si>
    <t>77.15</t>
  </si>
  <si>
    <t>张璨</t>
  </si>
  <si>
    <t>76.23</t>
  </si>
  <si>
    <t>陈屏竹</t>
  </si>
  <si>
    <t>72.24</t>
  </si>
  <si>
    <t>彭锐</t>
  </si>
  <si>
    <t>殷灵莉</t>
  </si>
  <si>
    <t>吴凤珍</t>
  </si>
  <si>
    <t>杨磊</t>
  </si>
  <si>
    <t>吴莎莎</t>
  </si>
  <si>
    <t>朱挺江</t>
  </si>
  <si>
    <t>马琦欣</t>
  </si>
  <si>
    <t>宋畅</t>
  </si>
  <si>
    <t>王群燕</t>
  </si>
  <si>
    <t>朱倩</t>
  </si>
  <si>
    <t>84.14</t>
  </si>
  <si>
    <t>马佳</t>
  </si>
  <si>
    <t>80.66</t>
  </si>
  <si>
    <t>杨晓倩</t>
  </si>
  <si>
    <t>83.97</t>
  </si>
  <si>
    <t>陶玉梅</t>
  </si>
  <si>
    <t>87.04</t>
  </si>
  <si>
    <t>张莲</t>
  </si>
  <si>
    <t>82.72</t>
  </si>
  <si>
    <t>王杰</t>
  </si>
  <si>
    <t>52.31</t>
  </si>
  <si>
    <t>袁玉先</t>
  </si>
  <si>
    <t>罗宇兰</t>
  </si>
  <si>
    <t>75.52</t>
  </si>
  <si>
    <t>田丰琴</t>
  </si>
  <si>
    <t>陈唐敏</t>
  </si>
  <si>
    <t>廖晓滢</t>
  </si>
  <si>
    <t>62.8</t>
  </si>
  <si>
    <t>申桂琼</t>
  </si>
  <si>
    <t>83.68</t>
  </si>
  <si>
    <t>夏婷婷</t>
  </si>
  <si>
    <t>李水响</t>
  </si>
  <si>
    <t>刘洪</t>
  </si>
  <si>
    <t>76.79</t>
  </si>
  <si>
    <t>张赛琪</t>
  </si>
  <si>
    <t>77.98</t>
  </si>
  <si>
    <t>李英</t>
  </si>
  <si>
    <t>李季</t>
  </si>
  <si>
    <t>59.75</t>
  </si>
  <si>
    <t>王江艳</t>
  </si>
  <si>
    <t>87.73</t>
  </si>
  <si>
    <t>付彤</t>
  </si>
  <si>
    <t>90.08</t>
  </si>
  <si>
    <t>李尚霖</t>
  </si>
  <si>
    <t>刘小敏</t>
  </si>
  <si>
    <t>71.45</t>
  </si>
  <si>
    <t>唐俊芹</t>
  </si>
  <si>
    <t>李艳</t>
  </si>
  <si>
    <t>吴恒</t>
  </si>
  <si>
    <t>孔美</t>
  </si>
  <si>
    <t>熊彬</t>
  </si>
  <si>
    <t>龙柳伊</t>
  </si>
  <si>
    <t>85.64</t>
  </si>
  <si>
    <t>田春莲</t>
  </si>
  <si>
    <t>杨娇</t>
  </si>
  <si>
    <t>马江杰</t>
  </si>
  <si>
    <t>任秋梅</t>
  </si>
  <si>
    <t>姜秀权</t>
  </si>
  <si>
    <t>郭涛</t>
  </si>
  <si>
    <t>75.43</t>
  </si>
  <si>
    <t>罗林琴</t>
  </si>
  <si>
    <t>程忠兰</t>
  </si>
  <si>
    <t>李亚丽</t>
  </si>
  <si>
    <t>93.06</t>
  </si>
  <si>
    <t>陈怡梅</t>
  </si>
  <si>
    <t>77.57</t>
  </si>
  <si>
    <t>汤小米</t>
  </si>
  <si>
    <t>87.97</t>
  </si>
  <si>
    <t>刘江</t>
  </si>
  <si>
    <t>69.7</t>
  </si>
  <si>
    <t>马娟</t>
  </si>
  <si>
    <t>84.94</t>
  </si>
  <si>
    <t>尚伦俊</t>
  </si>
  <si>
    <t>叶洪秀</t>
  </si>
  <si>
    <t>叶婷婷</t>
  </si>
  <si>
    <t>70.45</t>
  </si>
  <si>
    <t>吴华</t>
  </si>
  <si>
    <t>68.83</t>
  </si>
  <si>
    <t>罗菊</t>
  </si>
  <si>
    <t>张丹</t>
  </si>
  <si>
    <t>78.72</t>
  </si>
  <si>
    <t>曹立恺</t>
  </si>
  <si>
    <t>高添</t>
  </si>
  <si>
    <t>褚元霞</t>
  </si>
  <si>
    <t>83.7</t>
  </si>
  <si>
    <t>谢冬</t>
  </si>
  <si>
    <t>邵燕军</t>
  </si>
  <si>
    <t>72.53</t>
  </si>
  <si>
    <t>孙芹</t>
  </si>
  <si>
    <t>56.47</t>
  </si>
  <si>
    <t>张荏</t>
  </si>
  <si>
    <t>陈倩</t>
  </si>
  <si>
    <t>岳美婷</t>
  </si>
  <si>
    <t>72.09</t>
  </si>
  <si>
    <t>张艳情</t>
  </si>
  <si>
    <t>77.55</t>
  </si>
  <si>
    <t>任海璐</t>
  </si>
  <si>
    <t>刘目</t>
  </si>
  <si>
    <t>78.3</t>
  </si>
  <si>
    <t>杨凤</t>
  </si>
  <si>
    <t>86.42</t>
  </si>
  <si>
    <t>郭云菊</t>
  </si>
  <si>
    <t>80.07</t>
  </si>
  <si>
    <t>孙慧</t>
  </si>
  <si>
    <t>78.13</t>
  </si>
  <si>
    <t>骆金科</t>
  </si>
  <si>
    <t>61.65</t>
  </si>
  <si>
    <t>陈茂</t>
  </si>
  <si>
    <t>69.71</t>
  </si>
  <si>
    <t>文思权</t>
  </si>
  <si>
    <t>李玭</t>
  </si>
  <si>
    <t>李春林</t>
  </si>
  <si>
    <t>84.2</t>
  </si>
  <si>
    <t>侯丽娜</t>
  </si>
  <si>
    <t>76.02</t>
  </si>
  <si>
    <t>刘冕</t>
  </si>
  <si>
    <t>87.68</t>
  </si>
  <si>
    <t>张曼</t>
  </si>
  <si>
    <t>70.63</t>
  </si>
  <si>
    <t>王江梅</t>
  </si>
  <si>
    <t>代巍</t>
  </si>
  <si>
    <t>80.33</t>
  </si>
  <si>
    <t>李洪单</t>
  </si>
  <si>
    <t>81.69</t>
  </si>
  <si>
    <t>李舟</t>
  </si>
  <si>
    <t>55.79</t>
  </si>
  <si>
    <t>李蝶</t>
  </si>
  <si>
    <t>80.04</t>
  </si>
  <si>
    <t>李启娟</t>
  </si>
  <si>
    <t>93.68</t>
  </si>
  <si>
    <t>高春艳</t>
  </si>
  <si>
    <t>66.83</t>
  </si>
  <si>
    <t>王拓</t>
  </si>
  <si>
    <t>82.88</t>
  </si>
  <si>
    <t>吴云龙</t>
  </si>
  <si>
    <t>黄佑羽</t>
  </si>
  <si>
    <t>94.39</t>
  </si>
  <si>
    <t>饶芹</t>
  </si>
  <si>
    <t>103.63</t>
  </si>
  <si>
    <t>陈航</t>
  </si>
  <si>
    <t>74.17</t>
  </si>
  <si>
    <t>贾娅丽</t>
  </si>
  <si>
    <t>73.8</t>
  </si>
  <si>
    <t>吴攀</t>
  </si>
  <si>
    <t>95.15</t>
  </si>
  <si>
    <t>虎贵琴</t>
  </si>
  <si>
    <t>徐雪</t>
  </si>
  <si>
    <t>64.35</t>
  </si>
  <si>
    <t>徐多仪</t>
  </si>
  <si>
    <t>84.72</t>
  </si>
  <si>
    <t>范贤凤</t>
  </si>
  <si>
    <t>54.31</t>
  </si>
  <si>
    <t>钱丹</t>
  </si>
  <si>
    <t>93.79</t>
  </si>
  <si>
    <t>罗雯琦</t>
  </si>
  <si>
    <t>68.09</t>
  </si>
  <si>
    <t>叶继伟</t>
  </si>
  <si>
    <t>黄维奎</t>
  </si>
  <si>
    <t>陈蕾宇</t>
  </si>
  <si>
    <t>91.07</t>
  </si>
  <si>
    <t>王伟</t>
  </si>
  <si>
    <t>王啟霞</t>
  </si>
  <si>
    <t>86.57</t>
  </si>
  <si>
    <t>杨梅</t>
  </si>
  <si>
    <t>78.9</t>
  </si>
  <si>
    <t>张金婷</t>
  </si>
  <si>
    <t>74.54</t>
  </si>
  <si>
    <t>邢俊</t>
  </si>
  <si>
    <t>80.52</t>
  </si>
  <si>
    <t>林虹</t>
  </si>
  <si>
    <t>肖西兰</t>
  </si>
  <si>
    <t>73.94</t>
  </si>
  <si>
    <t>岳雪</t>
  </si>
  <si>
    <t>90.88</t>
  </si>
  <si>
    <t>邓小霞</t>
  </si>
  <si>
    <t>63.27</t>
  </si>
  <si>
    <t>徐兵兵</t>
  </si>
  <si>
    <t>67.98</t>
  </si>
  <si>
    <t>余成毅</t>
  </si>
  <si>
    <t>71.12</t>
  </si>
  <si>
    <t>马秋燕</t>
  </si>
  <si>
    <t>61.63</t>
  </si>
  <si>
    <t>彭红梅</t>
  </si>
  <si>
    <t>68.63</t>
  </si>
  <si>
    <t>王吉星</t>
  </si>
  <si>
    <t>76.38</t>
  </si>
  <si>
    <t>王星</t>
  </si>
  <si>
    <t>61.55</t>
  </si>
  <si>
    <t>马要</t>
  </si>
  <si>
    <t>79.79</t>
  </si>
  <si>
    <t>陈清</t>
  </si>
  <si>
    <t>79.35</t>
  </si>
  <si>
    <t>马丽仙</t>
  </si>
  <si>
    <t>65.42</t>
  </si>
  <si>
    <t>夏艳</t>
  </si>
  <si>
    <t>78.08</t>
  </si>
  <si>
    <t>徐绿娇</t>
  </si>
  <si>
    <t>93.27</t>
  </si>
  <si>
    <t>胡凤仙</t>
  </si>
  <si>
    <t>98.49</t>
  </si>
  <si>
    <t>王薇</t>
  </si>
  <si>
    <t>69.04</t>
  </si>
  <si>
    <t>杨富琴</t>
  </si>
  <si>
    <t>72.39</t>
  </si>
  <si>
    <t>金梦媛</t>
  </si>
  <si>
    <t>69.97</t>
  </si>
  <si>
    <t>吉庆越</t>
  </si>
  <si>
    <t>86.71</t>
  </si>
  <si>
    <t>李凤</t>
  </si>
  <si>
    <t>61.69</t>
  </si>
  <si>
    <t>李孟瑶</t>
  </si>
  <si>
    <t>万航航</t>
  </si>
  <si>
    <t>87.69</t>
  </si>
  <si>
    <t>王正梅</t>
  </si>
  <si>
    <t>69.65</t>
  </si>
  <si>
    <t>李婷</t>
  </si>
  <si>
    <t>徐雪婷</t>
  </si>
  <si>
    <t>82.23</t>
  </si>
  <si>
    <t>周甜</t>
  </si>
  <si>
    <t>王镜淞</t>
  </si>
  <si>
    <t>熊熙</t>
  </si>
  <si>
    <t>袁姣</t>
  </si>
  <si>
    <t>82.12</t>
  </si>
  <si>
    <t>70.12</t>
  </si>
  <si>
    <t>何然</t>
  </si>
  <si>
    <t>82.9</t>
  </si>
  <si>
    <t>保凤鸣</t>
  </si>
  <si>
    <t>刘杰</t>
  </si>
  <si>
    <t>91.47</t>
  </si>
  <si>
    <t>朱阳</t>
  </si>
  <si>
    <t>54.0</t>
  </si>
  <si>
    <t>赵兴念</t>
  </si>
  <si>
    <t>梁阳</t>
  </si>
  <si>
    <t>76.13</t>
  </si>
  <si>
    <t>王昆念</t>
  </si>
  <si>
    <t>75.03</t>
  </si>
  <si>
    <t>岳梅</t>
  </si>
  <si>
    <t>李俊</t>
  </si>
  <si>
    <t>71.2</t>
  </si>
  <si>
    <t>汪小围</t>
  </si>
  <si>
    <t>72.52</t>
  </si>
  <si>
    <t>朱广吉</t>
  </si>
  <si>
    <t>王卫</t>
  </si>
  <si>
    <t>63.86</t>
  </si>
  <si>
    <t>黄成海</t>
  </si>
  <si>
    <t>58.41</t>
  </si>
  <si>
    <t>周文霞</t>
  </si>
  <si>
    <t>78.75</t>
  </si>
  <si>
    <t>杨万贵</t>
  </si>
  <si>
    <t>72.61</t>
  </si>
  <si>
    <t>谢德宋</t>
  </si>
  <si>
    <t>付应珍</t>
  </si>
  <si>
    <t>56.12</t>
  </si>
  <si>
    <t>陈金桂</t>
  </si>
  <si>
    <t>77.29</t>
  </si>
  <si>
    <t>刘昱麟</t>
  </si>
  <si>
    <t xml:space="preserve">叶清 </t>
  </si>
  <si>
    <t>陈菁莹</t>
  </si>
  <si>
    <t>68.65</t>
  </si>
  <si>
    <t>张稚若瑜</t>
  </si>
  <si>
    <t>73.24</t>
  </si>
  <si>
    <t>赵丹</t>
  </si>
  <si>
    <t>尹菁</t>
  </si>
  <si>
    <t>66.92</t>
  </si>
  <si>
    <t>李义</t>
  </si>
  <si>
    <t>孔令任</t>
  </si>
  <si>
    <t>67.56</t>
  </si>
  <si>
    <t>马龙仙</t>
  </si>
  <si>
    <t>59.99</t>
  </si>
  <si>
    <t>王文先</t>
  </si>
  <si>
    <t>70.08</t>
  </si>
  <si>
    <t>邓声隐</t>
  </si>
  <si>
    <t>65.7</t>
  </si>
  <si>
    <t>成润锋</t>
  </si>
  <si>
    <t>72.4</t>
  </si>
  <si>
    <t>何浩南</t>
  </si>
  <si>
    <t>80.2</t>
  </si>
  <si>
    <t>陈梦雪</t>
  </si>
  <si>
    <t>78.32</t>
  </si>
  <si>
    <t>韦燕青</t>
  </si>
  <si>
    <t>王妨</t>
  </si>
  <si>
    <t>73.48</t>
  </si>
  <si>
    <t>方有用</t>
  </si>
  <si>
    <t>71.87</t>
  </si>
  <si>
    <t>杨端</t>
  </si>
  <si>
    <t>83.72</t>
  </si>
  <si>
    <t>管爱</t>
  </si>
  <si>
    <t>柏桂雪</t>
  </si>
  <si>
    <t>84.27</t>
  </si>
  <si>
    <t>徐静</t>
  </si>
  <si>
    <t>洪光迅</t>
  </si>
  <si>
    <t>70.37</t>
  </si>
  <si>
    <t>陆倩</t>
  </si>
  <si>
    <t>91.0</t>
  </si>
  <si>
    <t>赵亮</t>
  </si>
  <si>
    <t>司荣莲</t>
  </si>
  <si>
    <t>舒悦</t>
  </si>
  <si>
    <t>74.67</t>
  </si>
  <si>
    <t>刘跃</t>
  </si>
  <si>
    <t>66.26</t>
  </si>
  <si>
    <t>周可心</t>
  </si>
  <si>
    <t>谢满</t>
  </si>
  <si>
    <t>71.35</t>
  </si>
  <si>
    <t>王芳</t>
  </si>
  <si>
    <t>76.39</t>
  </si>
  <si>
    <t>陈磊</t>
  </si>
  <si>
    <t>张露</t>
  </si>
  <si>
    <t>70.06</t>
  </si>
  <si>
    <t>蒲秀聪</t>
  </si>
  <si>
    <t>82.54</t>
  </si>
  <si>
    <t>徐欣</t>
  </si>
  <si>
    <t>71.3</t>
  </si>
  <si>
    <t>袁仲芳</t>
  </si>
  <si>
    <t>张丽飞</t>
  </si>
  <si>
    <t>89.08</t>
  </si>
  <si>
    <t>王安秋</t>
  </si>
  <si>
    <t>67.97</t>
  </si>
  <si>
    <t>马春叶</t>
  </si>
  <si>
    <t>陈飞</t>
  </si>
  <si>
    <t>高维维</t>
  </si>
  <si>
    <t>89.64</t>
  </si>
  <si>
    <t>魏梅</t>
  </si>
  <si>
    <t>任世铝</t>
  </si>
  <si>
    <t>60.28</t>
  </si>
  <si>
    <t>张译尹</t>
  </si>
  <si>
    <t>65.85</t>
  </si>
  <si>
    <t>刘晓嘉</t>
  </si>
  <si>
    <t>75.34</t>
  </si>
  <si>
    <t>黄颖碧</t>
  </si>
  <si>
    <t>袁圆</t>
  </si>
  <si>
    <t>徐楚锋</t>
  </si>
  <si>
    <t>宫彩</t>
  </si>
  <si>
    <t>79.39</t>
  </si>
  <si>
    <t>舒加英</t>
  </si>
  <si>
    <t>57.3</t>
  </si>
  <si>
    <t>马启东</t>
  </si>
  <si>
    <t>90.07</t>
  </si>
  <si>
    <t>刘雪娟</t>
  </si>
  <si>
    <t>王康</t>
  </si>
  <si>
    <t>74.57</t>
  </si>
  <si>
    <t>何坤益</t>
  </si>
  <si>
    <t>62.3</t>
  </si>
  <si>
    <t>曹帅</t>
  </si>
  <si>
    <t>76.41</t>
  </si>
  <si>
    <t>周亚祝</t>
  </si>
  <si>
    <t>罗潘迅</t>
  </si>
  <si>
    <t>73.55</t>
  </si>
  <si>
    <t>刘洪艳</t>
  </si>
  <si>
    <t>82.86</t>
  </si>
  <si>
    <t>骆徐</t>
  </si>
  <si>
    <t>龙熙</t>
  </si>
  <si>
    <t>77.79</t>
  </si>
  <si>
    <t>罗超</t>
  </si>
  <si>
    <t>雇在虎</t>
  </si>
  <si>
    <t>69.31</t>
  </si>
  <si>
    <t>李若男</t>
  </si>
  <si>
    <t>76.61</t>
  </si>
  <si>
    <t>聂菊</t>
  </si>
  <si>
    <t>王珊</t>
  </si>
  <si>
    <t>马显</t>
  </si>
  <si>
    <t>66.89</t>
  </si>
  <si>
    <t>朱贵留</t>
  </si>
  <si>
    <t>97.41</t>
  </si>
  <si>
    <t>雷丽琴</t>
  </si>
  <si>
    <t>85.57</t>
  </si>
  <si>
    <t>陈思霞</t>
  </si>
  <si>
    <t>刘亚</t>
  </si>
  <si>
    <t>70.65</t>
  </si>
  <si>
    <t>毛忠琼</t>
  </si>
  <si>
    <t>75.7</t>
  </si>
  <si>
    <t>李荟</t>
  </si>
  <si>
    <t>58.72</t>
  </si>
  <si>
    <t>杜永菊</t>
  </si>
  <si>
    <t>章耿</t>
  </si>
  <si>
    <t>孙小航</t>
  </si>
  <si>
    <t>蔡芳芳</t>
  </si>
  <si>
    <t>53.09</t>
  </si>
  <si>
    <t>黄锴</t>
  </si>
  <si>
    <t>60.32</t>
  </si>
  <si>
    <t>吴林</t>
  </si>
  <si>
    <t>77.01</t>
  </si>
  <si>
    <t>王翔玉</t>
  </si>
  <si>
    <t>77.3</t>
  </si>
  <si>
    <t>孔萌</t>
  </si>
  <si>
    <t>76.98</t>
  </si>
  <si>
    <t>杨艳</t>
  </si>
  <si>
    <t>57.88</t>
  </si>
  <si>
    <t>吕秋岭</t>
  </si>
  <si>
    <t>91.79</t>
  </si>
  <si>
    <t>朱贵</t>
  </si>
  <si>
    <t>86.37</t>
  </si>
  <si>
    <t>吴富强</t>
  </si>
  <si>
    <t>69.45</t>
  </si>
  <si>
    <t>游敏</t>
  </si>
  <si>
    <t>任甲雄</t>
  </si>
  <si>
    <t>79.1</t>
  </si>
  <si>
    <t>何涛</t>
  </si>
  <si>
    <t>80.28</t>
  </si>
  <si>
    <t>李昆游</t>
  </si>
  <si>
    <t>75.75</t>
  </si>
  <si>
    <t>杨妍</t>
  </si>
  <si>
    <t>王玲</t>
  </si>
  <si>
    <t>63.93</t>
  </si>
  <si>
    <t>彭丹</t>
  </si>
  <si>
    <t>66.88</t>
  </si>
  <si>
    <t>丁柳</t>
  </si>
  <si>
    <t>许丽</t>
  </si>
  <si>
    <t>92.03</t>
  </si>
  <si>
    <t>陈垚</t>
  </si>
  <si>
    <t>68.84</t>
  </si>
  <si>
    <t>周金鑫</t>
  </si>
  <si>
    <t>76.55</t>
  </si>
  <si>
    <t>唐琳</t>
  </si>
  <si>
    <t>98.59</t>
  </si>
  <si>
    <t>王涛</t>
  </si>
  <si>
    <t>85.75</t>
  </si>
  <si>
    <t>谢芯</t>
  </si>
  <si>
    <t>79.59</t>
  </si>
  <si>
    <t>董星贝</t>
  </si>
  <si>
    <t>65.95</t>
  </si>
  <si>
    <t>赵丹雪</t>
  </si>
  <si>
    <t>77.83</t>
  </si>
  <si>
    <t>孟昭举</t>
  </si>
  <si>
    <t>勾智</t>
  </si>
  <si>
    <t>74.96</t>
  </si>
  <si>
    <t>张才玉</t>
  </si>
  <si>
    <t>66.07</t>
  </si>
  <si>
    <t>罗娅</t>
  </si>
  <si>
    <t>杨大润</t>
  </si>
  <si>
    <t>74.95</t>
  </si>
  <si>
    <t>刘娟</t>
  </si>
  <si>
    <t>75.3</t>
  </si>
  <si>
    <t>王云娇</t>
  </si>
  <si>
    <t>毛天静</t>
  </si>
  <si>
    <t>68.35</t>
  </si>
  <si>
    <t>安艳</t>
  </si>
  <si>
    <t>92.99</t>
  </si>
  <si>
    <t>张愉红</t>
  </si>
  <si>
    <t>86.97</t>
  </si>
  <si>
    <t>胡云翔</t>
  </si>
  <si>
    <t>毕春玉</t>
  </si>
  <si>
    <t>84.18</t>
  </si>
  <si>
    <t>周厚蓉</t>
  </si>
  <si>
    <t>黄书文</t>
  </si>
  <si>
    <t>余冬艳</t>
  </si>
  <si>
    <t>78.58</t>
  </si>
  <si>
    <t>朱启超</t>
  </si>
  <si>
    <t>朱秋艳</t>
  </si>
  <si>
    <t>田行行</t>
  </si>
  <si>
    <t>69.69</t>
  </si>
  <si>
    <t>余乐</t>
  </si>
  <si>
    <t>69.82</t>
  </si>
  <si>
    <t>李进程</t>
  </si>
  <si>
    <t>101.61</t>
  </si>
  <si>
    <t>江梦月</t>
  </si>
  <si>
    <t>79.15</t>
  </si>
  <si>
    <t>郑珊珊</t>
  </si>
  <si>
    <t>李自菊</t>
  </si>
  <si>
    <t>赵菊</t>
  </si>
  <si>
    <t>高丽丹</t>
  </si>
  <si>
    <t>71.69</t>
  </si>
  <si>
    <t>何伦顺</t>
  </si>
  <si>
    <t>李润镕</t>
  </si>
  <si>
    <t>80.8</t>
  </si>
  <si>
    <t>温迪</t>
  </si>
  <si>
    <t>77.52</t>
  </si>
  <si>
    <t>刘煦</t>
  </si>
  <si>
    <t>卢真粉</t>
  </si>
  <si>
    <t>66.23</t>
  </si>
  <si>
    <t>周天</t>
  </si>
  <si>
    <t>卜珍珠</t>
  </si>
  <si>
    <t>74.01</t>
  </si>
  <si>
    <t>赵荐荐</t>
  </si>
  <si>
    <t>高娥</t>
  </si>
  <si>
    <t>67.95</t>
  </si>
  <si>
    <t>王娟</t>
  </si>
  <si>
    <t>刘艳调</t>
  </si>
  <si>
    <t>79.95</t>
  </si>
  <si>
    <t>王姜</t>
  </si>
  <si>
    <t>55.39</t>
  </si>
  <si>
    <t>兰永康</t>
  </si>
  <si>
    <t>卢征丹</t>
  </si>
  <si>
    <t>86.0</t>
  </si>
  <si>
    <t>李玲</t>
  </si>
  <si>
    <t>69.8</t>
  </si>
  <si>
    <t>毛姣</t>
  </si>
  <si>
    <t>81.9</t>
  </si>
  <si>
    <t>严文鑫</t>
  </si>
  <si>
    <t>76.24</t>
  </si>
  <si>
    <t>张睿</t>
  </si>
  <si>
    <t>77.47</t>
  </si>
  <si>
    <t>张芯菊</t>
  </si>
  <si>
    <t>张造林</t>
  </si>
  <si>
    <t>91.6</t>
  </si>
  <si>
    <t>罗倩</t>
  </si>
  <si>
    <t>陈红</t>
  </si>
  <si>
    <t>江福涛</t>
  </si>
  <si>
    <t>81.28</t>
  </si>
  <si>
    <t>黄尧尧</t>
  </si>
  <si>
    <t>79.8</t>
  </si>
  <si>
    <t>丁成芬</t>
  </si>
  <si>
    <t>56.29</t>
  </si>
  <si>
    <t>何进杰</t>
  </si>
  <si>
    <t>86.94</t>
  </si>
  <si>
    <t>潘治先</t>
  </si>
  <si>
    <t>74.32</t>
  </si>
  <si>
    <t>向菲</t>
  </si>
  <si>
    <t>郭常英</t>
  </si>
  <si>
    <t>蒋毅</t>
  </si>
  <si>
    <t>潘丽忠</t>
  </si>
  <si>
    <t>兰优</t>
  </si>
  <si>
    <t>74.28</t>
  </si>
  <si>
    <t>王勇金</t>
  </si>
  <si>
    <t>黄宇</t>
  </si>
  <si>
    <t>王唐鸿</t>
  </si>
  <si>
    <t>74.86</t>
  </si>
  <si>
    <t>陈艳婵</t>
  </si>
  <si>
    <t>86.19</t>
  </si>
  <si>
    <t>袁昊</t>
  </si>
  <si>
    <t>杨春喜</t>
  </si>
  <si>
    <t>79.55</t>
  </si>
  <si>
    <t>李娅</t>
  </si>
  <si>
    <t>74.2</t>
  </si>
  <si>
    <t>张娟</t>
  </si>
  <si>
    <t>88.46</t>
  </si>
  <si>
    <t>王娜</t>
  </si>
  <si>
    <t>83.6</t>
  </si>
  <si>
    <t>张德</t>
  </si>
  <si>
    <t>赵才志</t>
  </si>
  <si>
    <t>73.36</t>
  </si>
  <si>
    <t>吴文靖</t>
  </si>
  <si>
    <t>王海艳</t>
  </si>
  <si>
    <t>65.59</t>
  </si>
  <si>
    <t>陈雪</t>
  </si>
  <si>
    <t>74.55</t>
  </si>
  <si>
    <t>吴千元</t>
  </si>
  <si>
    <t>何绍美</t>
  </si>
  <si>
    <t>79.87</t>
  </si>
  <si>
    <t>李章鹏</t>
  </si>
  <si>
    <t>李丽</t>
  </si>
  <si>
    <t>文道龙</t>
  </si>
  <si>
    <t>谢丽</t>
  </si>
  <si>
    <t>79.76</t>
  </si>
  <si>
    <t>肖启琴</t>
  </si>
  <si>
    <t>81.87</t>
  </si>
  <si>
    <t>罗炅</t>
  </si>
  <si>
    <t>罗灿美</t>
  </si>
  <si>
    <t>莫英子</t>
  </si>
  <si>
    <t>田旭姣</t>
  </si>
  <si>
    <t>陈长云</t>
  </si>
  <si>
    <t>67.93</t>
  </si>
  <si>
    <t>刘敏</t>
  </si>
  <si>
    <t>58.83</t>
  </si>
  <si>
    <t>余海宁</t>
  </si>
  <si>
    <t>何晓叶</t>
  </si>
  <si>
    <t>73.47</t>
  </si>
  <si>
    <t>易铃浩</t>
  </si>
  <si>
    <t>79.85</t>
  </si>
  <si>
    <t>曾浩</t>
  </si>
  <si>
    <t>81.24</t>
  </si>
  <si>
    <t>董其英</t>
  </si>
  <si>
    <t>85.66</t>
  </si>
  <si>
    <t>蔡玉玲</t>
  </si>
  <si>
    <t>82.62</t>
  </si>
  <si>
    <t>魏春花</t>
  </si>
  <si>
    <t>84.95</t>
  </si>
  <si>
    <t>兰筱</t>
  </si>
  <si>
    <t>73.23</t>
  </si>
  <si>
    <t>张福贵</t>
  </si>
  <si>
    <t>张心雪</t>
  </si>
  <si>
    <t>79.42</t>
  </si>
  <si>
    <t>田冬冬</t>
  </si>
  <si>
    <t>王润琴</t>
  </si>
  <si>
    <t>李元枭</t>
  </si>
  <si>
    <t>93.93</t>
  </si>
  <si>
    <t>陈廷相</t>
  </si>
  <si>
    <t>80.87</t>
  </si>
  <si>
    <t>杨尚东</t>
  </si>
  <si>
    <t>撒露婵</t>
  </si>
  <si>
    <t>87.17</t>
  </si>
  <si>
    <t>范放博</t>
  </si>
  <si>
    <t>58.35</t>
  </si>
  <si>
    <t>苏玉艳</t>
  </si>
  <si>
    <t>74.35</t>
  </si>
  <si>
    <t>张玮</t>
  </si>
  <si>
    <t>王林</t>
  </si>
  <si>
    <t>78.09</t>
  </si>
  <si>
    <t>杨健</t>
  </si>
  <si>
    <t>邹进霞</t>
  </si>
  <si>
    <t>72.98</t>
  </si>
  <si>
    <t>张荫红</t>
  </si>
  <si>
    <t>80.83</t>
  </si>
  <si>
    <t>李成熙</t>
  </si>
  <si>
    <t>罗开梅</t>
  </si>
  <si>
    <t>魏红梅</t>
  </si>
  <si>
    <t>68.72</t>
  </si>
  <si>
    <t>汪蛟龙</t>
  </si>
  <si>
    <t>徐娜</t>
  </si>
  <si>
    <t>79.17</t>
  </si>
  <si>
    <t>朱浩</t>
  </si>
  <si>
    <t>任德忠</t>
  </si>
  <si>
    <t>80.92</t>
  </si>
  <si>
    <t>魏鑫</t>
  </si>
  <si>
    <t>黄珊</t>
  </si>
  <si>
    <t>肖瑶瑶</t>
  </si>
  <si>
    <t>87.35</t>
  </si>
  <si>
    <t>李浩</t>
  </si>
  <si>
    <t>杨凡</t>
  </si>
  <si>
    <t>83.22</t>
  </si>
  <si>
    <t>汪海英</t>
  </si>
  <si>
    <t>85.28</t>
  </si>
  <si>
    <t>马硕</t>
  </si>
  <si>
    <t>陶越</t>
  </si>
  <si>
    <t>简正林</t>
  </si>
  <si>
    <t>62.13</t>
  </si>
  <si>
    <t>李娟</t>
  </si>
  <si>
    <t>90.93</t>
  </si>
  <si>
    <t>郭文艺</t>
  </si>
  <si>
    <t>甘梅</t>
  </si>
  <si>
    <t>71.68</t>
  </si>
  <si>
    <t>李桃</t>
  </si>
  <si>
    <t>79.01</t>
  </si>
  <si>
    <t>杨兰</t>
  </si>
  <si>
    <t>78.0</t>
  </si>
  <si>
    <t>蔡会</t>
  </si>
  <si>
    <t>85.12</t>
  </si>
  <si>
    <t>王佳佳</t>
  </si>
  <si>
    <t>81.81</t>
  </si>
  <si>
    <t>李菊</t>
  </si>
  <si>
    <t>谷秋瑚</t>
  </si>
  <si>
    <t>72.99</t>
  </si>
  <si>
    <t>刘姣</t>
  </si>
  <si>
    <t>76.99</t>
  </si>
  <si>
    <t>周勇</t>
  </si>
  <si>
    <t>李递先</t>
  </si>
  <si>
    <t>79.37</t>
  </si>
  <si>
    <t>许小竹</t>
  </si>
  <si>
    <t>68.19</t>
  </si>
  <si>
    <t>赵磊</t>
  </si>
  <si>
    <t>王江</t>
  </si>
  <si>
    <t>95.81</t>
  </si>
  <si>
    <t>许佳怡</t>
  </si>
  <si>
    <t>69.75</t>
  </si>
  <si>
    <t>娄小连</t>
  </si>
  <si>
    <t>75.67</t>
  </si>
  <si>
    <t>阳娇</t>
  </si>
  <si>
    <t>73.4</t>
  </si>
  <si>
    <t>岳倩</t>
  </si>
  <si>
    <t>75.25</t>
  </si>
  <si>
    <t>李云</t>
  </si>
  <si>
    <t>李江涛</t>
  </si>
  <si>
    <t>71.82</t>
  </si>
  <si>
    <t>代勇</t>
  </si>
  <si>
    <t>84.75</t>
  </si>
  <si>
    <t>陈诗威</t>
  </si>
  <si>
    <t>83.27</t>
  </si>
  <si>
    <t>徐璐</t>
  </si>
  <si>
    <t>69.21</t>
  </si>
  <si>
    <t>赵伟</t>
  </si>
  <si>
    <t>55.41</t>
  </si>
  <si>
    <t>王娟娟</t>
  </si>
  <si>
    <t>69.18</t>
  </si>
  <si>
    <t>吴倩</t>
  </si>
  <si>
    <t>田丽</t>
  </si>
  <si>
    <t>孙群</t>
  </si>
  <si>
    <t>63.61</t>
  </si>
  <si>
    <t>邓鹏</t>
  </si>
  <si>
    <t>朱金莲</t>
  </si>
  <si>
    <t>刘娅</t>
  </si>
  <si>
    <t>89.89</t>
  </si>
  <si>
    <t>汪乾</t>
  </si>
  <si>
    <t>76.72</t>
  </si>
  <si>
    <t>游菊菊</t>
  </si>
  <si>
    <t>71.83</t>
  </si>
  <si>
    <t>陆永</t>
  </si>
  <si>
    <t>68.94</t>
  </si>
  <si>
    <t>王兴艳</t>
  </si>
  <si>
    <t>81.22</t>
  </si>
  <si>
    <t>陈辰</t>
  </si>
  <si>
    <t>77.18</t>
  </si>
  <si>
    <t>杨谨鹏</t>
  </si>
  <si>
    <t>73.85</t>
  </si>
  <si>
    <t>李双</t>
  </si>
  <si>
    <t>84.42</t>
  </si>
  <si>
    <t>黄加兴</t>
  </si>
  <si>
    <t>戴玥</t>
  </si>
  <si>
    <t>田雨柯</t>
  </si>
  <si>
    <t>75.79</t>
  </si>
  <si>
    <t>史超</t>
  </si>
  <si>
    <t>孟娜</t>
  </si>
  <si>
    <t>80.03</t>
  </si>
  <si>
    <t>马海静</t>
  </si>
  <si>
    <t xml:space="preserve">卢威  </t>
  </si>
  <si>
    <t>63.96</t>
  </si>
  <si>
    <t>王剑华</t>
  </si>
  <si>
    <t>万兴松</t>
  </si>
  <si>
    <t>崔成</t>
  </si>
  <si>
    <t>莫超</t>
  </si>
  <si>
    <t>虎思薄</t>
  </si>
  <si>
    <t>黄雨函</t>
  </si>
  <si>
    <t>88.1</t>
  </si>
  <si>
    <t>陈怀秀</t>
  </si>
  <si>
    <t>85.01</t>
  </si>
  <si>
    <t>谢宇</t>
  </si>
  <si>
    <t>79.67</t>
  </si>
  <si>
    <t>马黔琳</t>
  </si>
  <si>
    <t>83.48</t>
  </si>
  <si>
    <t>贾尧尧</t>
  </si>
  <si>
    <t>马杰</t>
  </si>
  <si>
    <t>潘鑫焰</t>
  </si>
  <si>
    <t>80.6</t>
  </si>
  <si>
    <t>罗玟</t>
  </si>
  <si>
    <t>蒋梅</t>
  </si>
  <si>
    <t>吴富巧</t>
  </si>
  <si>
    <t>王婷</t>
  </si>
  <si>
    <t>88.64</t>
  </si>
  <si>
    <t>王智勇</t>
  </si>
  <si>
    <t>徐敏</t>
  </si>
  <si>
    <t>75.06</t>
  </si>
  <si>
    <t>陈思荣</t>
  </si>
  <si>
    <t>72.32</t>
  </si>
  <si>
    <t>闵德超</t>
  </si>
  <si>
    <t>71.11</t>
  </si>
  <si>
    <t>梁绍帅</t>
  </si>
  <si>
    <t>邓鹏燕</t>
  </si>
  <si>
    <t>朱兴</t>
  </si>
  <si>
    <t>丁静</t>
  </si>
  <si>
    <t>86.63</t>
  </si>
  <si>
    <t>李盈</t>
  </si>
  <si>
    <t>77.26</t>
  </si>
  <si>
    <t>叶显丽</t>
  </si>
  <si>
    <t>邹华庭</t>
  </si>
  <si>
    <t>史丽</t>
  </si>
  <si>
    <t>74.92</t>
  </si>
  <si>
    <t>陈方怡</t>
  </si>
  <si>
    <t>69.03</t>
  </si>
  <si>
    <t>陆丹</t>
  </si>
  <si>
    <t>81.53</t>
  </si>
  <si>
    <t>马姣艳</t>
  </si>
  <si>
    <t>69.25</t>
  </si>
  <si>
    <t>吴润莲</t>
  </si>
  <si>
    <t>马玉发</t>
  </si>
  <si>
    <t>76.08</t>
  </si>
  <si>
    <t>丁杰</t>
  </si>
  <si>
    <t>84.21</t>
  </si>
  <si>
    <t>孔维蚕</t>
  </si>
  <si>
    <t>梁丽娥</t>
  </si>
  <si>
    <t>82.94</t>
  </si>
  <si>
    <t>卢叶</t>
  </si>
  <si>
    <t>郭娜</t>
  </si>
  <si>
    <t>85.48</t>
  </si>
  <si>
    <t>赵雪梅</t>
  </si>
  <si>
    <t>刘显</t>
  </si>
  <si>
    <t>81.55</t>
  </si>
  <si>
    <t>王璐玮</t>
  </si>
  <si>
    <t>张蕾</t>
  </si>
  <si>
    <t>王忠黔</t>
  </si>
  <si>
    <t>65.71</t>
  </si>
  <si>
    <t>陈大竹</t>
  </si>
  <si>
    <t>85.73</t>
  </si>
  <si>
    <t>苗剑</t>
  </si>
  <si>
    <t>79.98</t>
  </si>
  <si>
    <t>杨若男</t>
  </si>
  <si>
    <t>黄永</t>
  </si>
  <si>
    <t>胡华蕾</t>
  </si>
  <si>
    <t>81.12</t>
  </si>
  <si>
    <t>汪幸运</t>
  </si>
  <si>
    <t>89.67</t>
  </si>
  <si>
    <t>所强鸟</t>
  </si>
  <si>
    <t>85.13</t>
  </si>
  <si>
    <t>苏志宇</t>
  </si>
  <si>
    <t>严海</t>
  </si>
  <si>
    <t>58.52</t>
  </si>
  <si>
    <t>方国祥</t>
  </si>
  <si>
    <t>82.81</t>
  </si>
  <si>
    <t>冉梦璇</t>
  </si>
  <si>
    <t>84.99</t>
  </si>
  <si>
    <t>林飞龙</t>
  </si>
  <si>
    <t>江海鸥</t>
  </si>
  <si>
    <t>朱玉</t>
  </si>
  <si>
    <t>80.48</t>
  </si>
  <si>
    <t>陈海雁</t>
  </si>
  <si>
    <t>龙鹏英</t>
  </si>
  <si>
    <t>尹霞</t>
  </si>
  <si>
    <t>赵美琴</t>
  </si>
  <si>
    <t>82.76</t>
  </si>
  <si>
    <t>舒梓恒</t>
  </si>
  <si>
    <t>谢英</t>
  </si>
  <si>
    <t>81.97</t>
  </si>
  <si>
    <t>黄金</t>
  </si>
  <si>
    <t>87.27</t>
  </si>
  <si>
    <t>杨丽丽</t>
  </si>
  <si>
    <t>74.45</t>
  </si>
  <si>
    <t>赵燕玲</t>
  </si>
  <si>
    <t>85.11</t>
  </si>
  <si>
    <t>蒋衣</t>
  </si>
  <si>
    <t>岑永泽</t>
  </si>
  <si>
    <t>72.73</t>
  </si>
  <si>
    <t>黎晓玲</t>
  </si>
  <si>
    <t>陈熙</t>
  </si>
  <si>
    <t>83.98</t>
  </si>
  <si>
    <t>程均胜</t>
  </si>
  <si>
    <t>80.55</t>
  </si>
  <si>
    <t xml:space="preserve"> 李世富</t>
  </si>
  <si>
    <t>81.1</t>
  </si>
  <si>
    <t>陶浩</t>
  </si>
  <si>
    <t>84.19</t>
  </si>
  <si>
    <t>吴能艳</t>
  </si>
  <si>
    <t>62.49</t>
  </si>
  <si>
    <t>吴鸥</t>
  </si>
  <si>
    <t>吴运</t>
  </si>
  <si>
    <t>87.51</t>
  </si>
  <si>
    <t>朱姣</t>
  </si>
  <si>
    <t>86.35</t>
  </si>
  <si>
    <t>邓美英</t>
  </si>
  <si>
    <t>王雪</t>
  </si>
  <si>
    <t>张杰</t>
  </si>
  <si>
    <t>张娇</t>
  </si>
  <si>
    <t>79.84</t>
  </si>
  <si>
    <t>陈敏</t>
  </si>
  <si>
    <t>86.77</t>
  </si>
  <si>
    <t>李雪诺</t>
  </si>
  <si>
    <t>82.35</t>
  </si>
  <si>
    <t>薛洪莲</t>
  </si>
  <si>
    <t>73.59</t>
  </si>
  <si>
    <t>梁维</t>
  </si>
  <si>
    <t>刘群</t>
  </si>
  <si>
    <t>84.53</t>
  </si>
  <si>
    <t>肖静茹</t>
  </si>
  <si>
    <t>陈远利</t>
  </si>
  <si>
    <t>81.37</t>
  </si>
  <si>
    <t>严国伟</t>
  </si>
  <si>
    <t>82.59</t>
  </si>
  <si>
    <t>王高飞</t>
  </si>
  <si>
    <t>65.36</t>
  </si>
  <si>
    <t>王丽兰</t>
  </si>
  <si>
    <t>郭家营</t>
  </si>
  <si>
    <t>赵旺</t>
  </si>
  <si>
    <t>81.63</t>
  </si>
  <si>
    <t>吴召义</t>
  </si>
  <si>
    <t>84.25</t>
  </si>
  <si>
    <t>宋莎</t>
  </si>
  <si>
    <t>77.7</t>
  </si>
  <si>
    <t>周倩</t>
  </si>
  <si>
    <t>91.42</t>
  </si>
  <si>
    <t>杨翠</t>
  </si>
  <si>
    <t>70.36</t>
  </si>
  <si>
    <t>王云玮</t>
  </si>
  <si>
    <t>邹雪峰</t>
  </si>
  <si>
    <t>97.32</t>
  </si>
  <si>
    <t>路芳蝶</t>
  </si>
  <si>
    <t>89.49</t>
  </si>
  <si>
    <t>孔德金</t>
  </si>
  <si>
    <t>71.22</t>
  </si>
  <si>
    <t>柴启豪</t>
  </si>
  <si>
    <t>86.98</t>
  </si>
  <si>
    <t>焦方艳</t>
  </si>
  <si>
    <t>刘欢</t>
  </si>
  <si>
    <t>74.9</t>
  </si>
  <si>
    <t>罗文元</t>
  </si>
  <si>
    <t>74.6</t>
  </si>
  <si>
    <t>张瑞</t>
  </si>
  <si>
    <t>65.79</t>
  </si>
  <si>
    <t>张叶</t>
  </si>
  <si>
    <t>王健</t>
  </si>
  <si>
    <t>80.77</t>
  </si>
  <si>
    <t>张兰</t>
  </si>
  <si>
    <t>邓翔</t>
  </si>
  <si>
    <t>71.28</t>
  </si>
  <si>
    <t>莫逊</t>
  </si>
  <si>
    <t>郭雨香</t>
  </si>
  <si>
    <t>66.37</t>
  </si>
  <si>
    <t>徐航</t>
  </si>
  <si>
    <t>91.51</t>
  </si>
  <si>
    <t>杨佳</t>
  </si>
  <si>
    <t>71.75</t>
  </si>
  <si>
    <t>邓广美</t>
  </si>
  <si>
    <t>84.32</t>
  </si>
  <si>
    <t>刘涛</t>
  </si>
  <si>
    <t>76.57</t>
  </si>
  <si>
    <t>肖进强</t>
  </si>
  <si>
    <t>钟启菊</t>
  </si>
  <si>
    <t>77.71</t>
  </si>
  <si>
    <t>尚维梅</t>
  </si>
  <si>
    <t>87.75</t>
  </si>
  <si>
    <t>高端赟</t>
  </si>
  <si>
    <t>赵敏仙</t>
  </si>
  <si>
    <t>赵坤坪</t>
  </si>
  <si>
    <t>张艳</t>
  </si>
  <si>
    <t>陆成锦</t>
  </si>
  <si>
    <t>胡蝶</t>
  </si>
  <si>
    <t>77.91</t>
  </si>
  <si>
    <t>姜继梅</t>
  </si>
  <si>
    <t>80.3</t>
  </si>
  <si>
    <t>孙春春</t>
  </si>
  <si>
    <t>61.52</t>
  </si>
  <si>
    <t>朱春艳</t>
  </si>
  <si>
    <t>柳义菊</t>
  </si>
  <si>
    <t>77.66</t>
  </si>
  <si>
    <t>刘禄仕</t>
  </si>
  <si>
    <t>李天璐</t>
  </si>
  <si>
    <t>81.75</t>
  </si>
  <si>
    <t>79.48</t>
  </si>
  <si>
    <t>刘云</t>
  </si>
  <si>
    <t>79.86</t>
  </si>
  <si>
    <t>成兴</t>
  </si>
  <si>
    <t>70.49</t>
  </si>
  <si>
    <t>黄越</t>
  </si>
  <si>
    <t>78.4</t>
  </si>
  <si>
    <t>姚小香</t>
  </si>
  <si>
    <t>89.72</t>
  </si>
  <si>
    <t>陈媛</t>
  </si>
  <si>
    <t>82.5</t>
  </si>
  <si>
    <t>王响</t>
  </si>
  <si>
    <t>67.88</t>
  </si>
  <si>
    <t>孔旭</t>
  </si>
  <si>
    <t>87.38</t>
  </si>
  <si>
    <t>郭太兰</t>
  </si>
  <si>
    <t>79.19</t>
  </si>
  <si>
    <t>谢跃</t>
  </si>
  <si>
    <t>王漫</t>
  </si>
  <si>
    <t>77.99</t>
  </si>
  <si>
    <t>郭加华</t>
  </si>
  <si>
    <t>82.47</t>
  </si>
  <si>
    <t>余显秋</t>
  </si>
  <si>
    <t>75.19</t>
  </si>
  <si>
    <t>程冬梅</t>
  </si>
  <si>
    <t>72.25</t>
  </si>
  <si>
    <t>黄登</t>
  </si>
  <si>
    <t>83.39</t>
  </si>
  <si>
    <t>蔡永昆</t>
  </si>
  <si>
    <t>89.92</t>
  </si>
  <si>
    <t>蒋瑶</t>
  </si>
  <si>
    <t>72.16</t>
  </si>
  <si>
    <t>陈家</t>
  </si>
  <si>
    <t>田凯</t>
  </si>
  <si>
    <t>王兰</t>
  </si>
  <si>
    <t>李雯泽</t>
  </si>
  <si>
    <t>郑武斌</t>
  </si>
  <si>
    <t>64.98</t>
  </si>
  <si>
    <t>田雨</t>
  </si>
  <si>
    <t>72.95</t>
  </si>
  <si>
    <t>虎汝南</t>
  </si>
  <si>
    <t>78.28</t>
  </si>
  <si>
    <t>李优</t>
  </si>
  <si>
    <t>柳龙福</t>
  </si>
  <si>
    <t>李乔宏</t>
  </si>
  <si>
    <t>89.48</t>
  </si>
  <si>
    <t>杨栩</t>
  </si>
  <si>
    <t>78.86</t>
  </si>
  <si>
    <t>沈春</t>
  </si>
  <si>
    <t>74.22</t>
  </si>
  <si>
    <t>赵涛</t>
  </si>
  <si>
    <t>66.66</t>
  </si>
  <si>
    <t>刘应贤</t>
  </si>
  <si>
    <t>林丽</t>
  </si>
  <si>
    <t>64.9</t>
  </si>
  <si>
    <t>祖大朋</t>
  </si>
  <si>
    <t>73.88</t>
  </si>
  <si>
    <t>宋家悦</t>
  </si>
  <si>
    <t>82.08</t>
  </si>
  <si>
    <t>李金龙</t>
  </si>
  <si>
    <t>胡亚</t>
  </si>
  <si>
    <t>马梦景</t>
  </si>
  <si>
    <t>74.52</t>
  </si>
  <si>
    <t>韦仕恒</t>
  </si>
  <si>
    <t>谢凤丽</t>
  </si>
  <si>
    <t>史登碧</t>
  </si>
  <si>
    <t>路绍祥</t>
  </si>
  <si>
    <t>83.81</t>
  </si>
  <si>
    <t>吴明波</t>
  </si>
  <si>
    <t>罗俐洁</t>
  </si>
  <si>
    <t>88.97</t>
  </si>
  <si>
    <t>74.24</t>
  </si>
  <si>
    <t>牟帮伟</t>
  </si>
  <si>
    <t>叶沙沙</t>
  </si>
  <si>
    <t>86.36</t>
  </si>
  <si>
    <t>陈姣</t>
  </si>
  <si>
    <t>程英翠</t>
  </si>
  <si>
    <t>72.08</t>
  </si>
  <si>
    <t>王如春</t>
  </si>
  <si>
    <t>70.19</t>
  </si>
  <si>
    <t>段明蕾</t>
  </si>
  <si>
    <t>79.96</t>
  </si>
  <si>
    <t>陈光帆</t>
  </si>
  <si>
    <t>李梦艳</t>
  </si>
  <si>
    <t>99.16</t>
  </si>
  <si>
    <t>袁珏</t>
  </si>
  <si>
    <t>108.86</t>
  </si>
  <si>
    <t>孙南熙</t>
  </si>
  <si>
    <t>104.66</t>
  </si>
  <si>
    <t>汪应伟</t>
  </si>
  <si>
    <t>109.31</t>
  </si>
  <si>
    <t>徐国玉</t>
  </si>
  <si>
    <t>112.22</t>
  </si>
  <si>
    <t>杨丹</t>
  </si>
  <si>
    <t>107.24</t>
  </si>
  <si>
    <t>冯丽芳</t>
  </si>
  <si>
    <t>99.9</t>
  </si>
  <si>
    <t>高梅贵</t>
  </si>
  <si>
    <t>94.9</t>
  </si>
  <si>
    <t>熊文松</t>
  </si>
  <si>
    <t>93.0</t>
  </si>
  <si>
    <t>文江</t>
  </si>
  <si>
    <t>105.66</t>
  </si>
  <si>
    <t>谢清丽</t>
  </si>
  <si>
    <t>95.3</t>
  </si>
  <si>
    <t>吕雪宁</t>
  </si>
  <si>
    <t>101.69</t>
  </si>
  <si>
    <t>陈孟涛</t>
  </si>
  <si>
    <t>95.57</t>
  </si>
  <si>
    <t>张艳丹</t>
  </si>
  <si>
    <t>103.24</t>
  </si>
  <si>
    <t>杨晨璐</t>
  </si>
  <si>
    <t>91.68</t>
  </si>
  <si>
    <t>司朝羽</t>
  </si>
  <si>
    <t>99.88</t>
  </si>
  <si>
    <t>吴琼</t>
  </si>
  <si>
    <t>96.67</t>
  </si>
  <si>
    <t>郝全洋</t>
  </si>
  <si>
    <t xml:space="preserve"> 马砂</t>
  </si>
  <si>
    <t>86.68</t>
  </si>
  <si>
    <t>谢少宁</t>
  </si>
  <si>
    <t>100.04</t>
  </si>
  <si>
    <t>蓬波</t>
  </si>
  <si>
    <t>段成元</t>
  </si>
  <si>
    <t>97.44</t>
  </si>
  <si>
    <t>钱由攀</t>
  </si>
  <si>
    <t>吴胜</t>
  </si>
  <si>
    <t>85.39</t>
  </si>
  <si>
    <t>朱婷</t>
  </si>
  <si>
    <t>李顺友</t>
  </si>
  <si>
    <t>王泽民</t>
  </si>
  <si>
    <t>姜瑶</t>
  </si>
  <si>
    <t>102.66</t>
  </si>
  <si>
    <t>蒋泽江</t>
  </si>
  <si>
    <t>95.0</t>
  </si>
  <si>
    <t>李枝梅</t>
  </si>
  <si>
    <t>赵倩</t>
  </si>
  <si>
    <t>杨贵伟</t>
  </si>
  <si>
    <t>杨明松</t>
  </si>
  <si>
    <t>89.24</t>
  </si>
  <si>
    <t>陈力荣</t>
  </si>
  <si>
    <t>105.59</t>
  </si>
  <si>
    <t>黄麒霖</t>
  </si>
  <si>
    <t>110.86</t>
  </si>
  <si>
    <t>王海燕</t>
  </si>
  <si>
    <t>92.53</t>
  </si>
  <si>
    <t>吴蓉</t>
  </si>
  <si>
    <t>103.16</t>
  </si>
  <si>
    <t>刘智</t>
  </si>
  <si>
    <t>94.84</t>
  </si>
  <si>
    <t>舒敏</t>
  </si>
  <si>
    <t>杨秀芬</t>
  </si>
  <si>
    <t>胡宁</t>
  </si>
  <si>
    <t>李佳婷</t>
  </si>
  <si>
    <t>91.88</t>
  </si>
  <si>
    <t>吴素华</t>
  </si>
  <si>
    <t>陈诚</t>
  </si>
  <si>
    <t>104.12</t>
  </si>
  <si>
    <t>施厚丰</t>
  </si>
  <si>
    <t>106.6</t>
  </si>
  <si>
    <t>吴雷</t>
  </si>
  <si>
    <t>102.05</t>
  </si>
  <si>
    <t>魏翔</t>
  </si>
  <si>
    <t>111.87</t>
  </si>
  <si>
    <t>罗雨芊</t>
  </si>
  <si>
    <t>95.02</t>
  </si>
  <si>
    <t>周志玖</t>
  </si>
  <si>
    <t>邓泽航</t>
  </si>
  <si>
    <t>97.57</t>
  </si>
  <si>
    <t>张博</t>
  </si>
  <si>
    <t>102.78</t>
  </si>
  <si>
    <t>邓菊</t>
  </si>
  <si>
    <t>王号</t>
  </si>
  <si>
    <t>关显沛</t>
  </si>
  <si>
    <t>102.22</t>
  </si>
  <si>
    <t>杨弼云</t>
  </si>
  <si>
    <t>99.07</t>
  </si>
  <si>
    <t>龚玉婷</t>
  </si>
  <si>
    <t>松海柳</t>
  </si>
  <si>
    <t>周玉琴</t>
  </si>
  <si>
    <t>100.0</t>
  </si>
  <si>
    <t>李娅瑛</t>
  </si>
  <si>
    <t>95.22</t>
  </si>
  <si>
    <t>张翟</t>
  </si>
  <si>
    <t>101.11</t>
  </si>
  <si>
    <t>张圆圆</t>
  </si>
  <si>
    <t>杜雨馨</t>
  </si>
  <si>
    <t>熊超</t>
  </si>
  <si>
    <t>吴永康</t>
  </si>
  <si>
    <t>101.16</t>
  </si>
  <si>
    <t>汤友军</t>
  </si>
  <si>
    <t>叶伟伟</t>
  </si>
  <si>
    <t>106.12</t>
  </si>
  <si>
    <t>孔桦</t>
  </si>
  <si>
    <t>101.62</t>
  </si>
  <si>
    <t>高文艳</t>
  </si>
  <si>
    <t>114.65</t>
  </si>
  <si>
    <t>年玉珠</t>
  </si>
  <si>
    <t>107.15</t>
  </si>
  <si>
    <t>马琴花</t>
  </si>
  <si>
    <t>110.09</t>
  </si>
  <si>
    <t>贺世蝶</t>
  </si>
  <si>
    <t>120.34</t>
  </si>
  <si>
    <t>李锦裕</t>
  </si>
  <si>
    <t>101.48</t>
  </si>
  <si>
    <t>张杭</t>
  </si>
  <si>
    <t>99.51</t>
  </si>
  <si>
    <t>陈春香</t>
  </si>
  <si>
    <t>徐梦</t>
  </si>
  <si>
    <t>102.3</t>
  </si>
  <si>
    <t>杜红</t>
  </si>
  <si>
    <t>95.49</t>
  </si>
  <si>
    <t>易娟</t>
  </si>
  <si>
    <t>徐婧</t>
  </si>
  <si>
    <t>田浩</t>
  </si>
  <si>
    <t>93.72</t>
  </si>
  <si>
    <t>唐与霞</t>
  </si>
  <si>
    <t>105.74</t>
  </si>
  <si>
    <t>余伦</t>
  </si>
  <si>
    <t>罗方晟</t>
  </si>
  <si>
    <t>吴乐</t>
  </si>
  <si>
    <t>陈道赛</t>
  </si>
  <si>
    <t>95.16</t>
  </si>
  <si>
    <t>周双</t>
  </si>
  <si>
    <t>100.64</t>
  </si>
  <si>
    <t>顾操宇</t>
  </si>
  <si>
    <t>88.56</t>
  </si>
  <si>
    <t>李玉</t>
  </si>
  <si>
    <t>108.1</t>
  </si>
  <si>
    <t>胡茜</t>
  </si>
  <si>
    <t>97.66</t>
  </si>
  <si>
    <t>贺云春</t>
  </si>
  <si>
    <t>102.48</t>
  </si>
  <si>
    <t>邹国沛</t>
  </si>
  <si>
    <t>110.5</t>
  </si>
  <si>
    <t>朱仁贵</t>
  </si>
  <si>
    <t>106.24</t>
  </si>
  <si>
    <t>陈丽英</t>
  </si>
  <si>
    <t>92.33</t>
  </si>
  <si>
    <t>李琼</t>
  </si>
  <si>
    <t>97.74</t>
  </si>
  <si>
    <t>王倩</t>
  </si>
  <si>
    <t>98.08</t>
  </si>
  <si>
    <t>董梅林</t>
  </si>
  <si>
    <t>李景敏瑞</t>
  </si>
  <si>
    <t>83.92</t>
  </si>
  <si>
    <t>袁亚东</t>
  </si>
  <si>
    <t>郭芳智</t>
  </si>
  <si>
    <t>104.78</t>
  </si>
  <si>
    <t>陈前</t>
  </si>
  <si>
    <t>104.28</t>
  </si>
  <si>
    <t>王福</t>
  </si>
  <si>
    <t>93.53</t>
  </si>
  <si>
    <t>王燕</t>
  </si>
  <si>
    <t>106.49</t>
  </si>
  <si>
    <t>翟鹏程</t>
  </si>
  <si>
    <t>102.8</t>
  </si>
  <si>
    <t>谢香</t>
  </si>
  <si>
    <t>105.44</t>
  </si>
  <si>
    <t>谢平</t>
  </si>
  <si>
    <t>100.24</t>
  </si>
  <si>
    <t>苏娟</t>
  </si>
  <si>
    <t>吴永洁</t>
  </si>
  <si>
    <t>95.94</t>
  </si>
  <si>
    <t>赵云仙</t>
  </si>
  <si>
    <t>陈帆</t>
  </si>
  <si>
    <t>93.94</t>
  </si>
  <si>
    <t>周天霁</t>
  </si>
  <si>
    <t>103.53</t>
  </si>
  <si>
    <t>宋露齐</t>
  </si>
  <si>
    <t>90.22</t>
  </si>
  <si>
    <t>易美玲</t>
  </si>
  <si>
    <t>109.82</t>
  </si>
  <si>
    <t>屠慧</t>
  </si>
  <si>
    <t>97.93</t>
  </si>
  <si>
    <t>何道菊</t>
  </si>
  <si>
    <t>88.17</t>
  </si>
  <si>
    <t>夏明勇</t>
  </si>
  <si>
    <t>108.67</t>
  </si>
  <si>
    <t>左燏</t>
  </si>
  <si>
    <t>96.86</t>
  </si>
  <si>
    <t>蔡国奇</t>
  </si>
  <si>
    <t>104.24</t>
  </si>
  <si>
    <t>93.24</t>
  </si>
  <si>
    <t>王柔</t>
  </si>
  <si>
    <t>余汶锦</t>
  </si>
  <si>
    <t>97.08</t>
  </si>
  <si>
    <t>陈倩倩</t>
  </si>
  <si>
    <t>吴学锋</t>
  </si>
  <si>
    <t>罗洋</t>
  </si>
  <si>
    <t>101.78</t>
  </si>
  <si>
    <t>胡蕊琪</t>
  </si>
  <si>
    <t>章爱</t>
  </si>
  <si>
    <t>65.86</t>
  </si>
  <si>
    <t>93.02</t>
  </si>
  <si>
    <t>张伟博</t>
  </si>
  <si>
    <t>103.88</t>
  </si>
  <si>
    <t>孔祥龙</t>
  </si>
  <si>
    <t>李群</t>
  </si>
  <si>
    <t>111.06</t>
  </si>
  <si>
    <t>朱家权</t>
  </si>
  <si>
    <t>100.13</t>
  </si>
  <si>
    <t>马玉敏</t>
  </si>
  <si>
    <t>陈杰</t>
  </si>
  <si>
    <t>104.98</t>
  </si>
  <si>
    <t>董朝云</t>
  </si>
  <si>
    <t>88.25</t>
  </si>
  <si>
    <t>李章恒</t>
  </si>
  <si>
    <t>王贵方</t>
  </si>
  <si>
    <t>陶俊</t>
  </si>
  <si>
    <t>104.33</t>
  </si>
  <si>
    <t>常涛</t>
  </si>
  <si>
    <t>赵海豹</t>
  </si>
  <si>
    <t>万昶</t>
  </si>
  <si>
    <t>103.14</t>
  </si>
  <si>
    <t>戴冀豪</t>
  </si>
  <si>
    <t>夏玉龙</t>
  </si>
  <si>
    <t>89.36</t>
  </si>
  <si>
    <t>李丹</t>
  </si>
  <si>
    <t>54.46</t>
  </si>
  <si>
    <t>李才贸</t>
  </si>
  <si>
    <t>99.87</t>
  </si>
  <si>
    <t>吴贵东</t>
  </si>
  <si>
    <t>101.41</t>
  </si>
  <si>
    <t>吴加</t>
  </si>
  <si>
    <t>106.04</t>
  </si>
  <si>
    <t>杜孟达</t>
  </si>
  <si>
    <t>108.37</t>
  </si>
  <si>
    <t>夏跃成</t>
  </si>
  <si>
    <t>100.3</t>
  </si>
  <si>
    <t>刘忠奎</t>
  </si>
  <si>
    <t>107.49</t>
  </si>
  <si>
    <t>107.63</t>
  </si>
  <si>
    <t>韦梁妹</t>
  </si>
  <si>
    <t>宫驰</t>
  </si>
  <si>
    <t>103.96</t>
  </si>
  <si>
    <t>何天萍</t>
  </si>
  <si>
    <t>94.75</t>
  </si>
  <si>
    <t>梅文</t>
  </si>
  <si>
    <t>杜青松</t>
  </si>
  <si>
    <t>112.39</t>
  </si>
  <si>
    <t>王应超</t>
  </si>
  <si>
    <t>102.94</t>
  </si>
  <si>
    <t>赵庆斌</t>
  </si>
  <si>
    <t>马永晓</t>
  </si>
  <si>
    <t>106.35</t>
  </si>
  <si>
    <t>罗海宁</t>
  </si>
  <si>
    <t>99.85</t>
  </si>
  <si>
    <t>王一珺</t>
  </si>
  <si>
    <t>贺浪全</t>
  </si>
  <si>
    <t>王贵发</t>
  </si>
  <si>
    <t>107.26</t>
  </si>
  <si>
    <t>范茂开</t>
  </si>
  <si>
    <t>103.33</t>
  </si>
  <si>
    <t>黎杏</t>
  </si>
  <si>
    <t>100.61</t>
  </si>
  <si>
    <t>葛猛</t>
  </si>
  <si>
    <t>李伟</t>
  </si>
  <si>
    <t>敖翔</t>
  </si>
  <si>
    <t>101.45</t>
  </si>
  <si>
    <t>陆彧骁</t>
  </si>
  <si>
    <t>90.17</t>
  </si>
  <si>
    <t>肖广朴</t>
  </si>
  <si>
    <t>105.32</t>
  </si>
  <si>
    <t>袁子璇</t>
  </si>
  <si>
    <t>102.46</t>
  </si>
  <si>
    <t>杨静</t>
  </si>
  <si>
    <t>92.74</t>
  </si>
  <si>
    <t>毛舰</t>
  </si>
  <si>
    <t>王显瑾</t>
  </si>
  <si>
    <t>112.19</t>
  </si>
  <si>
    <t>周贤</t>
  </si>
  <si>
    <t>108.94</t>
  </si>
  <si>
    <t>王梅</t>
  </si>
  <si>
    <t>113.2</t>
  </si>
  <si>
    <t>王艳玲</t>
  </si>
  <si>
    <t>95.52</t>
  </si>
  <si>
    <t>雷文燕</t>
  </si>
  <si>
    <t>88.82</t>
  </si>
  <si>
    <t>杨海艳</t>
  </si>
  <si>
    <t>余毛云</t>
  </si>
  <si>
    <t>88.3</t>
  </si>
  <si>
    <t>资武作</t>
  </si>
  <si>
    <t>115.73</t>
  </si>
  <si>
    <t>叶江贵</t>
  </si>
  <si>
    <t>靳义</t>
  </si>
  <si>
    <t>吴军</t>
  </si>
  <si>
    <t>96.55</t>
  </si>
  <si>
    <t>龙菊</t>
  </si>
  <si>
    <t>周威</t>
  </si>
  <si>
    <t>沈雪蓉</t>
  </si>
  <si>
    <t>高朗</t>
  </si>
  <si>
    <t>102.01</t>
  </si>
  <si>
    <t>刘代奎</t>
  </si>
  <si>
    <t>118.69</t>
  </si>
  <si>
    <t>赵中山</t>
  </si>
  <si>
    <t>段丽</t>
  </si>
  <si>
    <t>89.09</t>
  </si>
  <si>
    <t>黄鹏韬</t>
  </si>
  <si>
    <t>文锦</t>
  </si>
  <si>
    <t>李才金</t>
  </si>
  <si>
    <t>杜涛</t>
  </si>
  <si>
    <t>91.94</t>
  </si>
  <si>
    <t>安欣蕊</t>
  </si>
  <si>
    <t>108.14</t>
  </si>
  <si>
    <t>向磊</t>
  </si>
  <si>
    <t>87.66</t>
  </si>
  <si>
    <t>陈诗艳</t>
  </si>
  <si>
    <t>87.34</t>
  </si>
  <si>
    <t>王蓉</t>
  </si>
  <si>
    <t>99.35</t>
  </si>
  <si>
    <t>张寅春</t>
  </si>
  <si>
    <t>96.42</t>
  </si>
  <si>
    <t>陈诩</t>
  </si>
  <si>
    <t>93.75</t>
  </si>
  <si>
    <t>周政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</si>
</sst>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9"/>
  <sheetViews>
    <sheetView tabSelected="1" workbookViewId="0">
      <selection activeCell="G8" sqref="G8:H8"/>
    </sheetView>
  </sheetViews>
  <sheetFormatPr defaultRowHeight="13.5"/>
  <cols>
    <col min="1" max="1" width="12.125" style="2" customWidth="1"/>
    <col min="2" max="2" width="15.5" style="2" customWidth="1"/>
    <col min="3" max="3" width="24.625" style="2" customWidth="1"/>
    <col min="4" max="4" width="18.875" style="3" customWidth="1"/>
    <col min="5" max="5" width="17.25" style="2" customWidth="1"/>
    <col min="6" max="16384" width="9" style="4"/>
  </cols>
  <sheetData>
    <row r="1" spans="1:5" ht="21" customHeight="1">
      <c r="A1" s="1" t="s">
        <v>0</v>
      </c>
    </row>
    <row r="2" spans="1:5" ht="42.75" customHeight="1">
      <c r="A2" s="13" t="s">
        <v>1</v>
      </c>
      <c r="B2" s="13"/>
      <c r="C2" s="13"/>
      <c r="D2" s="13"/>
      <c r="E2" s="13"/>
    </row>
    <row r="3" spans="1:5" s="7" customFormat="1" ht="14.25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</row>
    <row r="4" spans="1:5" ht="12.95" customHeight="1">
      <c r="A4" s="8">
        <v>1</v>
      </c>
      <c r="B4" s="8" t="s">
        <v>7</v>
      </c>
      <c r="C4" s="8" t="str">
        <f>"202206010101"</f>
        <v>202206010101</v>
      </c>
      <c r="D4" s="9" t="s">
        <v>8</v>
      </c>
      <c r="E4" s="8" t="s">
        <v>9</v>
      </c>
    </row>
    <row r="5" spans="1:5" ht="12.95" customHeight="1">
      <c r="A5" s="8">
        <v>2</v>
      </c>
      <c r="B5" s="8" t="s">
        <v>10</v>
      </c>
      <c r="C5" s="8" t="str">
        <f>"202206010102"</f>
        <v>202206010102</v>
      </c>
      <c r="D5" s="9" t="s">
        <v>8</v>
      </c>
      <c r="E5" s="8" t="s">
        <v>9</v>
      </c>
    </row>
    <row r="6" spans="1:5" ht="12.95" customHeight="1">
      <c r="A6" s="8">
        <v>3</v>
      </c>
      <c r="B6" s="8" t="s">
        <v>11</v>
      </c>
      <c r="C6" s="8" t="str">
        <f>"202206010103"</f>
        <v>202206010103</v>
      </c>
      <c r="D6" s="9" t="s">
        <v>8</v>
      </c>
      <c r="E6" s="8" t="s">
        <v>9</v>
      </c>
    </row>
    <row r="7" spans="1:5" ht="12.95" customHeight="1">
      <c r="A7" s="8">
        <v>4</v>
      </c>
      <c r="B7" s="8" t="s">
        <v>12</v>
      </c>
      <c r="C7" s="8" t="str">
        <f>"202206010104"</f>
        <v>202206010104</v>
      </c>
      <c r="D7" s="9" t="s">
        <v>8</v>
      </c>
      <c r="E7" s="8" t="s">
        <v>9</v>
      </c>
    </row>
    <row r="8" spans="1:5" ht="12.95" customHeight="1">
      <c r="A8" s="8">
        <v>5</v>
      </c>
      <c r="B8" s="8" t="s">
        <v>13</v>
      </c>
      <c r="C8" s="8" t="str">
        <f>"202206010105"</f>
        <v>202206010105</v>
      </c>
      <c r="D8" s="9" t="s">
        <v>14</v>
      </c>
      <c r="E8" s="10"/>
    </row>
    <row r="9" spans="1:5" ht="12.95" customHeight="1">
      <c r="A9" s="8">
        <v>6</v>
      </c>
      <c r="B9" s="8" t="s">
        <v>15</v>
      </c>
      <c r="C9" s="8" t="str">
        <f>"202206010106"</f>
        <v>202206010106</v>
      </c>
      <c r="D9" s="9" t="s">
        <v>16</v>
      </c>
      <c r="E9" s="10"/>
    </row>
    <row r="10" spans="1:5" ht="12.95" customHeight="1">
      <c r="A10" s="8">
        <v>7</v>
      </c>
      <c r="B10" s="8" t="s">
        <v>17</v>
      </c>
      <c r="C10" s="8" t="str">
        <f>"202206010107"</f>
        <v>202206010107</v>
      </c>
      <c r="D10" s="9" t="s">
        <v>18</v>
      </c>
      <c r="E10" s="10"/>
    </row>
    <row r="11" spans="1:5" ht="12.95" customHeight="1">
      <c r="A11" s="8">
        <v>8</v>
      </c>
      <c r="B11" s="8" t="s">
        <v>19</v>
      </c>
      <c r="C11" s="8" t="str">
        <f>"202206010108"</f>
        <v>202206010108</v>
      </c>
      <c r="D11" s="9" t="s">
        <v>8</v>
      </c>
      <c r="E11" s="8" t="s">
        <v>9</v>
      </c>
    </row>
    <row r="12" spans="1:5" ht="12.95" customHeight="1">
      <c r="A12" s="8">
        <v>9</v>
      </c>
      <c r="B12" s="8" t="s">
        <v>20</v>
      </c>
      <c r="C12" s="8" t="str">
        <f>"202206010109"</f>
        <v>202206010109</v>
      </c>
      <c r="D12" s="9" t="s">
        <v>8</v>
      </c>
      <c r="E12" s="8" t="s">
        <v>9</v>
      </c>
    </row>
    <row r="13" spans="1:5" ht="12.95" customHeight="1">
      <c r="A13" s="8">
        <v>10</v>
      </c>
      <c r="B13" s="8" t="s">
        <v>21</v>
      </c>
      <c r="C13" s="8" t="str">
        <f>"202206010110"</f>
        <v>202206010110</v>
      </c>
      <c r="D13" s="9" t="s">
        <v>22</v>
      </c>
      <c r="E13" s="10"/>
    </row>
    <row r="14" spans="1:5" ht="12.95" customHeight="1">
      <c r="A14" s="8">
        <v>11</v>
      </c>
      <c r="B14" s="8" t="s">
        <v>23</v>
      </c>
      <c r="C14" s="8" t="str">
        <f>"202206010111"</f>
        <v>202206010111</v>
      </c>
      <c r="D14" s="9" t="s">
        <v>24</v>
      </c>
      <c r="E14" s="10"/>
    </row>
    <row r="15" spans="1:5" ht="12.95" customHeight="1">
      <c r="A15" s="8">
        <v>12</v>
      </c>
      <c r="B15" s="8" t="s">
        <v>25</v>
      </c>
      <c r="C15" s="8" t="str">
        <f>"202206010112"</f>
        <v>202206010112</v>
      </c>
      <c r="D15" s="9" t="s">
        <v>8</v>
      </c>
      <c r="E15" s="8" t="s">
        <v>9</v>
      </c>
    </row>
    <row r="16" spans="1:5" ht="12.95" customHeight="1">
      <c r="A16" s="8">
        <v>13</v>
      </c>
      <c r="B16" s="8" t="s">
        <v>26</v>
      </c>
      <c r="C16" s="8" t="str">
        <f>"202206010113"</f>
        <v>202206010113</v>
      </c>
      <c r="D16" s="9" t="s">
        <v>27</v>
      </c>
      <c r="E16" s="10"/>
    </row>
    <row r="17" spans="1:5" ht="12.95" customHeight="1">
      <c r="A17" s="8">
        <v>14</v>
      </c>
      <c r="B17" s="8" t="s">
        <v>28</v>
      </c>
      <c r="C17" s="8" t="str">
        <f>"202206010114"</f>
        <v>202206010114</v>
      </c>
      <c r="D17" s="9" t="s">
        <v>8</v>
      </c>
      <c r="E17" s="8" t="s">
        <v>9</v>
      </c>
    </row>
    <row r="18" spans="1:5" ht="12.95" customHeight="1">
      <c r="A18" s="8">
        <v>15</v>
      </c>
      <c r="B18" s="8" t="s">
        <v>29</v>
      </c>
      <c r="C18" s="8" t="str">
        <f>"202206010115"</f>
        <v>202206010115</v>
      </c>
      <c r="D18" s="9" t="s">
        <v>30</v>
      </c>
      <c r="E18" s="10"/>
    </row>
    <row r="19" spans="1:5" ht="12.95" customHeight="1">
      <c r="A19" s="8">
        <v>16</v>
      </c>
      <c r="B19" s="8" t="s">
        <v>31</v>
      </c>
      <c r="C19" s="8" t="str">
        <f>"202206010116"</f>
        <v>202206010116</v>
      </c>
      <c r="D19" s="9" t="s">
        <v>8</v>
      </c>
      <c r="E19" s="8" t="s">
        <v>9</v>
      </c>
    </row>
    <row r="20" spans="1:5" ht="12.95" customHeight="1">
      <c r="A20" s="8">
        <v>17</v>
      </c>
      <c r="B20" s="8" t="s">
        <v>32</v>
      </c>
      <c r="C20" s="8" t="str">
        <f>"202206010117"</f>
        <v>202206010117</v>
      </c>
      <c r="D20" s="9" t="s">
        <v>33</v>
      </c>
      <c r="E20" s="10"/>
    </row>
    <row r="21" spans="1:5" ht="12.95" customHeight="1">
      <c r="A21" s="8">
        <v>18</v>
      </c>
      <c r="B21" s="8" t="s">
        <v>34</v>
      </c>
      <c r="C21" s="8" t="str">
        <f>"202206010118"</f>
        <v>202206010118</v>
      </c>
      <c r="D21" s="9" t="s">
        <v>8</v>
      </c>
      <c r="E21" s="8" t="s">
        <v>9</v>
      </c>
    </row>
    <row r="22" spans="1:5" ht="12.95" customHeight="1">
      <c r="A22" s="8">
        <v>19</v>
      </c>
      <c r="B22" s="8" t="s">
        <v>35</v>
      </c>
      <c r="C22" s="8" t="str">
        <f>"202206010119"</f>
        <v>202206010119</v>
      </c>
      <c r="D22" s="9" t="s">
        <v>8</v>
      </c>
      <c r="E22" s="8" t="s">
        <v>9</v>
      </c>
    </row>
    <row r="23" spans="1:5" ht="12.95" customHeight="1">
      <c r="A23" s="8">
        <v>20</v>
      </c>
      <c r="B23" s="8" t="s">
        <v>36</v>
      </c>
      <c r="C23" s="8" t="str">
        <f>"202206010120"</f>
        <v>202206010120</v>
      </c>
      <c r="D23" s="9" t="s">
        <v>8</v>
      </c>
      <c r="E23" s="8" t="s">
        <v>9</v>
      </c>
    </row>
    <row r="24" spans="1:5" ht="12.95" customHeight="1">
      <c r="A24" s="8">
        <v>21</v>
      </c>
      <c r="B24" s="8" t="s">
        <v>37</v>
      </c>
      <c r="C24" s="8" t="str">
        <f>"202206010121"</f>
        <v>202206010121</v>
      </c>
      <c r="D24" s="9" t="s">
        <v>38</v>
      </c>
      <c r="E24" s="10"/>
    </row>
    <row r="25" spans="1:5" ht="12.95" customHeight="1">
      <c r="A25" s="8">
        <v>22</v>
      </c>
      <c r="B25" s="8" t="s">
        <v>39</v>
      </c>
      <c r="C25" s="8" t="str">
        <f>"202206010122"</f>
        <v>202206010122</v>
      </c>
      <c r="D25" s="9" t="s">
        <v>40</v>
      </c>
      <c r="E25" s="10"/>
    </row>
    <row r="26" spans="1:5" ht="12.95" customHeight="1">
      <c r="A26" s="8">
        <v>23</v>
      </c>
      <c r="B26" s="8" t="s">
        <v>41</v>
      </c>
      <c r="C26" s="8" t="str">
        <f>"202206010123"</f>
        <v>202206010123</v>
      </c>
      <c r="D26" s="9" t="s">
        <v>42</v>
      </c>
      <c r="E26" s="10"/>
    </row>
    <row r="27" spans="1:5" ht="12.95" customHeight="1">
      <c r="A27" s="8">
        <v>24</v>
      </c>
      <c r="B27" s="8" t="s">
        <v>43</v>
      </c>
      <c r="C27" s="8" t="str">
        <f>"202206010124"</f>
        <v>202206010124</v>
      </c>
      <c r="D27" s="9" t="s">
        <v>44</v>
      </c>
      <c r="E27" s="10"/>
    </row>
    <row r="28" spans="1:5" ht="12.95" customHeight="1">
      <c r="A28" s="8">
        <v>25</v>
      </c>
      <c r="B28" s="8" t="s">
        <v>45</v>
      </c>
      <c r="C28" s="8" t="str">
        <f>"202206010125"</f>
        <v>202206010125</v>
      </c>
      <c r="D28" s="9" t="s">
        <v>46</v>
      </c>
      <c r="E28" s="10"/>
    </row>
    <row r="29" spans="1:5" ht="12.95" customHeight="1">
      <c r="A29" s="8">
        <v>26</v>
      </c>
      <c r="B29" s="8" t="s">
        <v>47</v>
      </c>
      <c r="C29" s="8" t="str">
        <f>"202206010126"</f>
        <v>202206010126</v>
      </c>
      <c r="D29" s="9" t="s">
        <v>48</v>
      </c>
      <c r="E29" s="10"/>
    </row>
    <row r="30" spans="1:5" ht="12.95" customHeight="1">
      <c r="A30" s="8">
        <v>27</v>
      </c>
      <c r="B30" s="8" t="s">
        <v>49</v>
      </c>
      <c r="C30" s="8" t="str">
        <f>"202206010127"</f>
        <v>202206010127</v>
      </c>
      <c r="D30" s="9" t="s">
        <v>8</v>
      </c>
      <c r="E30" s="8" t="s">
        <v>9</v>
      </c>
    </row>
    <row r="31" spans="1:5" ht="12.95" customHeight="1">
      <c r="A31" s="8">
        <v>28</v>
      </c>
      <c r="B31" s="8" t="s">
        <v>50</v>
      </c>
      <c r="C31" s="8" t="str">
        <f>"202206010128"</f>
        <v>202206010128</v>
      </c>
      <c r="D31" s="9" t="s">
        <v>8</v>
      </c>
      <c r="E31" s="8" t="s">
        <v>9</v>
      </c>
    </row>
    <row r="32" spans="1:5" ht="12.95" customHeight="1">
      <c r="A32" s="8">
        <v>29</v>
      </c>
      <c r="B32" s="8" t="s">
        <v>51</v>
      </c>
      <c r="C32" s="8" t="str">
        <f>"202206010129"</f>
        <v>202206010129</v>
      </c>
      <c r="D32" s="9" t="s">
        <v>8</v>
      </c>
      <c r="E32" s="8" t="s">
        <v>9</v>
      </c>
    </row>
    <row r="33" spans="1:5" ht="12.95" customHeight="1">
      <c r="A33" s="8">
        <v>30</v>
      </c>
      <c r="B33" s="8" t="s">
        <v>52</v>
      </c>
      <c r="C33" s="8" t="str">
        <f>"202206010130"</f>
        <v>202206010130</v>
      </c>
      <c r="D33" s="9" t="s">
        <v>8</v>
      </c>
      <c r="E33" s="8" t="s">
        <v>9</v>
      </c>
    </row>
    <row r="34" spans="1:5" ht="12.95" customHeight="1">
      <c r="A34" s="8">
        <v>31</v>
      </c>
      <c r="B34" s="8" t="s">
        <v>53</v>
      </c>
      <c r="C34" s="8" t="str">
        <f>"202206010201"</f>
        <v>202206010201</v>
      </c>
      <c r="D34" s="9" t="s">
        <v>54</v>
      </c>
      <c r="E34" s="10"/>
    </row>
    <row r="35" spans="1:5" ht="12.95" customHeight="1">
      <c r="A35" s="8">
        <v>32</v>
      </c>
      <c r="B35" s="8" t="s">
        <v>55</v>
      </c>
      <c r="C35" s="8" t="str">
        <f>"202206010202"</f>
        <v>202206010202</v>
      </c>
      <c r="D35" s="9" t="s">
        <v>56</v>
      </c>
      <c r="E35" s="10"/>
    </row>
    <row r="36" spans="1:5" ht="12.95" customHeight="1">
      <c r="A36" s="8">
        <v>33</v>
      </c>
      <c r="B36" s="8" t="s">
        <v>57</v>
      </c>
      <c r="C36" s="8" t="str">
        <f>"202206010203"</f>
        <v>202206010203</v>
      </c>
      <c r="D36" s="9" t="s">
        <v>58</v>
      </c>
      <c r="E36" s="10"/>
    </row>
    <row r="37" spans="1:5" ht="12.95" customHeight="1">
      <c r="A37" s="8">
        <v>34</v>
      </c>
      <c r="B37" s="8" t="s">
        <v>59</v>
      </c>
      <c r="C37" s="8" t="str">
        <f>"202206010204"</f>
        <v>202206010204</v>
      </c>
      <c r="D37" s="9" t="s">
        <v>60</v>
      </c>
      <c r="E37" s="10"/>
    </row>
    <row r="38" spans="1:5" ht="12.95" customHeight="1">
      <c r="A38" s="8">
        <v>35</v>
      </c>
      <c r="B38" s="8" t="s">
        <v>61</v>
      </c>
      <c r="C38" s="8" t="str">
        <f>"202206010205"</f>
        <v>202206010205</v>
      </c>
      <c r="D38" s="9" t="s">
        <v>62</v>
      </c>
      <c r="E38" s="10"/>
    </row>
    <row r="39" spans="1:5" ht="12.95" customHeight="1">
      <c r="A39" s="8">
        <v>36</v>
      </c>
      <c r="B39" s="8" t="s">
        <v>63</v>
      </c>
      <c r="C39" s="8" t="str">
        <f>"202206010206"</f>
        <v>202206010206</v>
      </c>
      <c r="D39" s="9" t="s">
        <v>64</v>
      </c>
      <c r="E39" s="10"/>
    </row>
    <row r="40" spans="1:5" ht="12.95" customHeight="1">
      <c r="A40" s="8">
        <v>37</v>
      </c>
      <c r="B40" s="8" t="s">
        <v>65</v>
      </c>
      <c r="C40" s="8" t="str">
        <f>"202206010207"</f>
        <v>202206010207</v>
      </c>
      <c r="D40" s="9" t="s">
        <v>8</v>
      </c>
      <c r="E40" s="8" t="s">
        <v>9</v>
      </c>
    </row>
    <row r="41" spans="1:5" ht="12.95" customHeight="1">
      <c r="A41" s="8">
        <v>38</v>
      </c>
      <c r="B41" s="8" t="s">
        <v>66</v>
      </c>
      <c r="C41" s="8" t="str">
        <f>"202206010208"</f>
        <v>202206010208</v>
      </c>
      <c r="D41" s="9" t="s">
        <v>67</v>
      </c>
      <c r="E41" s="10"/>
    </row>
    <row r="42" spans="1:5" ht="12.95" customHeight="1">
      <c r="A42" s="8">
        <v>39</v>
      </c>
      <c r="B42" s="8" t="s">
        <v>68</v>
      </c>
      <c r="C42" s="8" t="str">
        <f>"202206010209"</f>
        <v>202206010209</v>
      </c>
      <c r="D42" s="9" t="s">
        <v>8</v>
      </c>
      <c r="E42" s="8" t="s">
        <v>9</v>
      </c>
    </row>
    <row r="43" spans="1:5" ht="12.95" customHeight="1">
      <c r="A43" s="8">
        <v>40</v>
      </c>
      <c r="B43" s="8" t="s">
        <v>69</v>
      </c>
      <c r="C43" s="8" t="str">
        <f>"202206010210"</f>
        <v>202206010210</v>
      </c>
      <c r="D43" s="9" t="s">
        <v>70</v>
      </c>
      <c r="E43" s="10"/>
    </row>
    <row r="44" spans="1:5" ht="12.95" customHeight="1">
      <c r="A44" s="8">
        <v>41</v>
      </c>
      <c r="B44" s="8" t="s">
        <v>71</v>
      </c>
      <c r="C44" s="8" t="str">
        <f>"202206010211"</f>
        <v>202206010211</v>
      </c>
      <c r="D44" s="9" t="s">
        <v>8</v>
      </c>
      <c r="E44" s="8" t="s">
        <v>9</v>
      </c>
    </row>
    <row r="45" spans="1:5" ht="12.95" customHeight="1">
      <c r="A45" s="8">
        <v>42</v>
      </c>
      <c r="B45" s="8" t="s">
        <v>72</v>
      </c>
      <c r="C45" s="8" t="str">
        <f>"202206010212"</f>
        <v>202206010212</v>
      </c>
      <c r="D45" s="9" t="s">
        <v>8</v>
      </c>
      <c r="E45" s="8" t="s">
        <v>9</v>
      </c>
    </row>
    <row r="46" spans="1:5" ht="12.95" customHeight="1">
      <c r="A46" s="8">
        <v>43</v>
      </c>
      <c r="B46" s="8" t="s">
        <v>73</v>
      </c>
      <c r="C46" s="8" t="str">
        <f>"202206010213"</f>
        <v>202206010213</v>
      </c>
      <c r="D46" s="9" t="s">
        <v>8</v>
      </c>
      <c r="E46" s="8" t="s">
        <v>9</v>
      </c>
    </row>
    <row r="47" spans="1:5" ht="12.95" customHeight="1">
      <c r="A47" s="8">
        <v>44</v>
      </c>
      <c r="B47" s="8" t="s">
        <v>74</v>
      </c>
      <c r="C47" s="8" t="str">
        <f>"202206010214"</f>
        <v>202206010214</v>
      </c>
      <c r="D47" s="9" t="s">
        <v>75</v>
      </c>
      <c r="E47" s="10"/>
    </row>
    <row r="48" spans="1:5" ht="12.95" customHeight="1">
      <c r="A48" s="8">
        <v>45</v>
      </c>
      <c r="B48" s="8" t="s">
        <v>76</v>
      </c>
      <c r="C48" s="8" t="str">
        <f>"202206010215"</f>
        <v>202206010215</v>
      </c>
      <c r="D48" s="9" t="s">
        <v>8</v>
      </c>
      <c r="E48" s="8" t="s">
        <v>9</v>
      </c>
    </row>
    <row r="49" spans="1:5" ht="12.95" customHeight="1">
      <c r="A49" s="8">
        <v>46</v>
      </c>
      <c r="B49" s="8" t="s">
        <v>77</v>
      </c>
      <c r="C49" s="8" t="str">
        <f>"202206010216"</f>
        <v>202206010216</v>
      </c>
      <c r="D49" s="9" t="s">
        <v>8</v>
      </c>
      <c r="E49" s="8" t="s">
        <v>9</v>
      </c>
    </row>
    <row r="50" spans="1:5" ht="12.95" customHeight="1">
      <c r="A50" s="8">
        <v>47</v>
      </c>
      <c r="B50" s="8" t="s">
        <v>78</v>
      </c>
      <c r="C50" s="8" t="str">
        <f>"202206010217"</f>
        <v>202206010217</v>
      </c>
      <c r="D50" s="9" t="s">
        <v>79</v>
      </c>
      <c r="E50" s="10"/>
    </row>
    <row r="51" spans="1:5" ht="12.95" customHeight="1">
      <c r="A51" s="8">
        <v>48</v>
      </c>
      <c r="B51" s="8" t="s">
        <v>80</v>
      </c>
      <c r="C51" s="8" t="str">
        <f>"202206010218"</f>
        <v>202206010218</v>
      </c>
      <c r="D51" s="9" t="s">
        <v>81</v>
      </c>
      <c r="E51" s="10"/>
    </row>
    <row r="52" spans="1:5" ht="12.95" customHeight="1">
      <c r="A52" s="8">
        <v>49</v>
      </c>
      <c r="B52" s="8" t="s">
        <v>82</v>
      </c>
      <c r="C52" s="8" t="str">
        <f>"202206010219"</f>
        <v>202206010219</v>
      </c>
      <c r="D52" s="9" t="s">
        <v>83</v>
      </c>
      <c r="E52" s="10"/>
    </row>
    <row r="53" spans="1:5" ht="12.95" customHeight="1">
      <c r="A53" s="8">
        <v>50</v>
      </c>
      <c r="B53" s="8" t="s">
        <v>84</v>
      </c>
      <c r="C53" s="8" t="str">
        <f>"202206010220"</f>
        <v>202206010220</v>
      </c>
      <c r="D53" s="9" t="s">
        <v>8</v>
      </c>
      <c r="E53" s="8" t="s">
        <v>9</v>
      </c>
    </row>
    <row r="54" spans="1:5" ht="12.95" customHeight="1">
      <c r="A54" s="8">
        <v>51</v>
      </c>
      <c r="B54" s="8" t="s">
        <v>85</v>
      </c>
      <c r="C54" s="8" t="str">
        <f>"202206010221"</f>
        <v>202206010221</v>
      </c>
      <c r="D54" s="9" t="s">
        <v>8</v>
      </c>
      <c r="E54" s="8" t="s">
        <v>9</v>
      </c>
    </row>
    <row r="55" spans="1:5" ht="12.95" customHeight="1">
      <c r="A55" s="8">
        <v>52</v>
      </c>
      <c r="B55" s="8" t="s">
        <v>86</v>
      </c>
      <c r="C55" s="8" t="str">
        <f>"202206010222"</f>
        <v>202206010222</v>
      </c>
      <c r="D55" s="9" t="s">
        <v>8</v>
      </c>
      <c r="E55" s="8" t="s">
        <v>9</v>
      </c>
    </row>
    <row r="56" spans="1:5" ht="12.95" customHeight="1">
      <c r="A56" s="8">
        <v>53</v>
      </c>
      <c r="B56" s="8" t="s">
        <v>87</v>
      </c>
      <c r="C56" s="8" t="str">
        <f>"202206010223"</f>
        <v>202206010223</v>
      </c>
      <c r="D56" s="9" t="s">
        <v>88</v>
      </c>
      <c r="E56" s="10"/>
    </row>
    <row r="57" spans="1:5" ht="12.95" customHeight="1">
      <c r="A57" s="8">
        <v>54</v>
      </c>
      <c r="B57" s="8" t="s">
        <v>89</v>
      </c>
      <c r="C57" s="8" t="str">
        <f>"202206010224"</f>
        <v>202206010224</v>
      </c>
      <c r="D57" s="9" t="s">
        <v>8</v>
      </c>
      <c r="E57" s="8" t="s">
        <v>9</v>
      </c>
    </row>
    <row r="58" spans="1:5" ht="12.95" customHeight="1">
      <c r="A58" s="8">
        <v>55</v>
      </c>
      <c r="B58" s="8" t="s">
        <v>90</v>
      </c>
      <c r="C58" s="8" t="str">
        <f>"202206010225"</f>
        <v>202206010225</v>
      </c>
      <c r="D58" s="9" t="s">
        <v>8</v>
      </c>
      <c r="E58" s="8" t="s">
        <v>9</v>
      </c>
    </row>
    <row r="59" spans="1:5" ht="12.95" customHeight="1">
      <c r="A59" s="8">
        <v>56</v>
      </c>
      <c r="B59" s="8" t="s">
        <v>91</v>
      </c>
      <c r="C59" s="8" t="str">
        <f>"202206010226"</f>
        <v>202206010226</v>
      </c>
      <c r="D59" s="9" t="s">
        <v>8</v>
      </c>
      <c r="E59" s="8" t="s">
        <v>9</v>
      </c>
    </row>
    <row r="60" spans="1:5" ht="12.95" customHeight="1">
      <c r="A60" s="8">
        <v>57</v>
      </c>
      <c r="B60" s="8" t="s">
        <v>92</v>
      </c>
      <c r="C60" s="8" t="str">
        <f>"202206010227"</f>
        <v>202206010227</v>
      </c>
      <c r="D60" s="9" t="s">
        <v>93</v>
      </c>
      <c r="E60" s="10"/>
    </row>
    <row r="61" spans="1:5" ht="12.95" customHeight="1">
      <c r="A61" s="8">
        <v>58</v>
      </c>
      <c r="B61" s="8" t="s">
        <v>94</v>
      </c>
      <c r="C61" s="8" t="str">
        <f>"202206010228"</f>
        <v>202206010228</v>
      </c>
      <c r="D61" s="9" t="s">
        <v>8</v>
      </c>
      <c r="E61" s="8" t="s">
        <v>9</v>
      </c>
    </row>
    <row r="62" spans="1:5" ht="12.95" customHeight="1">
      <c r="A62" s="8">
        <v>59</v>
      </c>
      <c r="B62" s="8" t="s">
        <v>95</v>
      </c>
      <c r="C62" s="8" t="str">
        <f>"202206010229"</f>
        <v>202206010229</v>
      </c>
      <c r="D62" s="9" t="s">
        <v>8</v>
      </c>
      <c r="E62" s="8" t="s">
        <v>9</v>
      </c>
    </row>
    <row r="63" spans="1:5" ht="12.95" customHeight="1">
      <c r="A63" s="8">
        <v>60</v>
      </c>
      <c r="B63" s="8" t="s">
        <v>96</v>
      </c>
      <c r="C63" s="8" t="str">
        <f>"202206010230"</f>
        <v>202206010230</v>
      </c>
      <c r="D63" s="9" t="s">
        <v>97</v>
      </c>
      <c r="E63" s="10"/>
    </row>
    <row r="64" spans="1:5" ht="12.95" customHeight="1">
      <c r="A64" s="8">
        <v>61</v>
      </c>
      <c r="B64" s="8" t="s">
        <v>98</v>
      </c>
      <c r="C64" s="8" t="str">
        <f>"202206010301"</f>
        <v>202206010301</v>
      </c>
      <c r="D64" s="9" t="s">
        <v>8</v>
      </c>
      <c r="E64" s="8" t="s">
        <v>9</v>
      </c>
    </row>
    <row r="65" spans="1:5" ht="12.95" customHeight="1">
      <c r="A65" s="8">
        <v>62</v>
      </c>
      <c r="B65" s="8" t="s">
        <v>99</v>
      </c>
      <c r="C65" s="8" t="str">
        <f>"202206010302"</f>
        <v>202206010302</v>
      </c>
      <c r="D65" s="9" t="s">
        <v>100</v>
      </c>
      <c r="E65" s="10"/>
    </row>
    <row r="66" spans="1:5" ht="12.95" customHeight="1">
      <c r="A66" s="8">
        <v>63</v>
      </c>
      <c r="B66" s="8" t="s">
        <v>101</v>
      </c>
      <c r="C66" s="8" t="str">
        <f>"202206010303"</f>
        <v>202206010303</v>
      </c>
      <c r="D66" s="9" t="s">
        <v>102</v>
      </c>
      <c r="E66" s="10"/>
    </row>
    <row r="67" spans="1:5" ht="12.95" customHeight="1">
      <c r="A67" s="8">
        <v>64</v>
      </c>
      <c r="B67" s="8" t="s">
        <v>103</v>
      </c>
      <c r="C67" s="8" t="str">
        <f>"202206010304"</f>
        <v>202206010304</v>
      </c>
      <c r="D67" s="9" t="s">
        <v>8</v>
      </c>
      <c r="E67" s="8" t="s">
        <v>9</v>
      </c>
    </row>
    <row r="68" spans="1:5" ht="12.95" customHeight="1">
      <c r="A68" s="8">
        <v>65</v>
      </c>
      <c r="B68" s="8" t="s">
        <v>104</v>
      </c>
      <c r="C68" s="8" t="str">
        <f>"202206010305"</f>
        <v>202206010305</v>
      </c>
      <c r="D68" s="9" t="s">
        <v>8</v>
      </c>
      <c r="E68" s="8" t="s">
        <v>9</v>
      </c>
    </row>
    <row r="69" spans="1:5" ht="12.95" customHeight="1">
      <c r="A69" s="8">
        <v>66</v>
      </c>
      <c r="B69" s="8" t="s">
        <v>105</v>
      </c>
      <c r="C69" s="8" t="str">
        <f>"202206010306"</f>
        <v>202206010306</v>
      </c>
      <c r="D69" s="9" t="s">
        <v>106</v>
      </c>
      <c r="E69" s="10"/>
    </row>
    <row r="70" spans="1:5" ht="12.95" customHeight="1">
      <c r="A70" s="8">
        <v>67</v>
      </c>
      <c r="B70" s="8" t="s">
        <v>107</v>
      </c>
      <c r="C70" s="8" t="str">
        <f>"202206010307"</f>
        <v>202206010307</v>
      </c>
      <c r="D70" s="9" t="s">
        <v>108</v>
      </c>
      <c r="E70" s="10"/>
    </row>
    <row r="71" spans="1:5" ht="12.95" customHeight="1">
      <c r="A71" s="8">
        <v>68</v>
      </c>
      <c r="B71" s="8" t="s">
        <v>109</v>
      </c>
      <c r="C71" s="8" t="str">
        <f>"202206010308"</f>
        <v>202206010308</v>
      </c>
      <c r="D71" s="9" t="s">
        <v>110</v>
      </c>
      <c r="E71" s="10"/>
    </row>
    <row r="72" spans="1:5" ht="12.95" customHeight="1">
      <c r="A72" s="8">
        <v>69</v>
      </c>
      <c r="B72" s="8" t="s">
        <v>111</v>
      </c>
      <c r="C72" s="8" t="str">
        <f>"202206010309"</f>
        <v>202206010309</v>
      </c>
      <c r="D72" s="9" t="s">
        <v>8</v>
      </c>
      <c r="E72" s="8" t="s">
        <v>9</v>
      </c>
    </row>
    <row r="73" spans="1:5" ht="12.95" customHeight="1">
      <c r="A73" s="8">
        <v>70</v>
      </c>
      <c r="B73" s="8" t="s">
        <v>112</v>
      </c>
      <c r="C73" s="8" t="str">
        <f>"202206010310"</f>
        <v>202206010310</v>
      </c>
      <c r="D73" s="9" t="s">
        <v>113</v>
      </c>
      <c r="E73" s="10"/>
    </row>
    <row r="74" spans="1:5" ht="12.95" customHeight="1">
      <c r="A74" s="8">
        <v>71</v>
      </c>
      <c r="B74" s="8" t="s">
        <v>114</v>
      </c>
      <c r="C74" s="8" t="str">
        <f>"202206010311"</f>
        <v>202206010311</v>
      </c>
      <c r="D74" s="9" t="s">
        <v>115</v>
      </c>
      <c r="E74" s="10"/>
    </row>
    <row r="75" spans="1:5" ht="12.95" customHeight="1">
      <c r="A75" s="8">
        <v>72</v>
      </c>
      <c r="B75" s="8" t="s">
        <v>116</v>
      </c>
      <c r="C75" s="8" t="str">
        <f>"202206010312"</f>
        <v>202206010312</v>
      </c>
      <c r="D75" s="9" t="s">
        <v>8</v>
      </c>
      <c r="E75" s="8" t="s">
        <v>9</v>
      </c>
    </row>
    <row r="76" spans="1:5" ht="12.95" customHeight="1">
      <c r="A76" s="8">
        <v>73</v>
      </c>
      <c r="B76" s="8" t="s">
        <v>117</v>
      </c>
      <c r="C76" s="8" t="str">
        <f>"202206010313"</f>
        <v>202206010313</v>
      </c>
      <c r="D76" s="9" t="s">
        <v>118</v>
      </c>
      <c r="E76" s="10"/>
    </row>
    <row r="77" spans="1:5" ht="12.95" customHeight="1">
      <c r="A77" s="8">
        <v>74</v>
      </c>
      <c r="B77" s="8" t="s">
        <v>119</v>
      </c>
      <c r="C77" s="8" t="str">
        <f>"202206010314"</f>
        <v>202206010314</v>
      </c>
      <c r="D77" s="9" t="s">
        <v>120</v>
      </c>
      <c r="E77" s="10"/>
    </row>
    <row r="78" spans="1:5" ht="12.95" customHeight="1">
      <c r="A78" s="8">
        <v>75</v>
      </c>
      <c r="B78" s="8" t="s">
        <v>121</v>
      </c>
      <c r="C78" s="8" t="str">
        <f>"202206010315"</f>
        <v>202206010315</v>
      </c>
      <c r="D78" s="9" t="s">
        <v>122</v>
      </c>
      <c r="E78" s="10"/>
    </row>
    <row r="79" spans="1:5" ht="12.95" customHeight="1">
      <c r="A79" s="8">
        <v>76</v>
      </c>
      <c r="B79" s="8" t="s">
        <v>123</v>
      </c>
      <c r="C79" s="8" t="str">
        <f>"202206010316"</f>
        <v>202206010316</v>
      </c>
      <c r="D79" s="9" t="s">
        <v>124</v>
      </c>
      <c r="E79" s="10"/>
    </row>
    <row r="80" spans="1:5" ht="12.95" customHeight="1">
      <c r="A80" s="8">
        <v>77</v>
      </c>
      <c r="B80" s="8" t="s">
        <v>125</v>
      </c>
      <c r="C80" s="8" t="str">
        <f>"202206010317"</f>
        <v>202206010317</v>
      </c>
      <c r="D80" s="9" t="s">
        <v>8</v>
      </c>
      <c r="E80" s="8" t="s">
        <v>9</v>
      </c>
    </row>
    <row r="81" spans="1:5" ht="12.95" customHeight="1">
      <c r="A81" s="8">
        <v>78</v>
      </c>
      <c r="B81" s="8" t="s">
        <v>126</v>
      </c>
      <c r="C81" s="8" t="str">
        <f>"202206010318"</f>
        <v>202206010318</v>
      </c>
      <c r="D81" s="9" t="s">
        <v>127</v>
      </c>
      <c r="E81" s="10"/>
    </row>
    <row r="82" spans="1:5" ht="12.95" customHeight="1">
      <c r="A82" s="8">
        <v>79</v>
      </c>
      <c r="B82" s="8" t="s">
        <v>128</v>
      </c>
      <c r="C82" s="8" t="str">
        <f>"202206010319"</f>
        <v>202206010319</v>
      </c>
      <c r="D82" s="9" t="s">
        <v>8</v>
      </c>
      <c r="E82" s="8" t="s">
        <v>9</v>
      </c>
    </row>
    <row r="83" spans="1:5" ht="12.95" customHeight="1">
      <c r="A83" s="8">
        <v>80</v>
      </c>
      <c r="B83" s="8" t="s">
        <v>129</v>
      </c>
      <c r="C83" s="8" t="str">
        <f>"202206010320"</f>
        <v>202206010320</v>
      </c>
      <c r="D83" s="9" t="s">
        <v>130</v>
      </c>
      <c r="E83" s="10"/>
    </row>
    <row r="84" spans="1:5" ht="12.95" customHeight="1">
      <c r="A84" s="8">
        <v>81</v>
      </c>
      <c r="B84" s="8" t="s">
        <v>131</v>
      </c>
      <c r="C84" s="8" t="str">
        <f>"202206010321"</f>
        <v>202206010321</v>
      </c>
      <c r="D84" s="9" t="s">
        <v>8</v>
      </c>
      <c r="E84" s="8" t="s">
        <v>9</v>
      </c>
    </row>
    <row r="85" spans="1:5" ht="12.95" customHeight="1">
      <c r="A85" s="8">
        <v>82</v>
      </c>
      <c r="B85" s="8" t="s">
        <v>132</v>
      </c>
      <c r="C85" s="8" t="str">
        <f>"202206010322"</f>
        <v>202206010322</v>
      </c>
      <c r="D85" s="9" t="s">
        <v>8</v>
      </c>
      <c r="E85" s="8" t="s">
        <v>9</v>
      </c>
    </row>
    <row r="86" spans="1:5" ht="12.95" customHeight="1">
      <c r="A86" s="8">
        <v>83</v>
      </c>
      <c r="B86" s="8" t="s">
        <v>133</v>
      </c>
      <c r="C86" s="8" t="str">
        <f>"202206010323"</f>
        <v>202206010323</v>
      </c>
      <c r="D86" s="9" t="s">
        <v>8</v>
      </c>
      <c r="E86" s="8" t="s">
        <v>9</v>
      </c>
    </row>
    <row r="87" spans="1:5" ht="12.95" customHeight="1">
      <c r="A87" s="8">
        <v>84</v>
      </c>
      <c r="B87" s="8" t="s">
        <v>134</v>
      </c>
      <c r="C87" s="8" t="str">
        <f>"202206010324"</f>
        <v>202206010324</v>
      </c>
      <c r="D87" s="9" t="s">
        <v>135</v>
      </c>
      <c r="E87" s="10"/>
    </row>
    <row r="88" spans="1:5" ht="12.95" customHeight="1">
      <c r="A88" s="8">
        <v>85</v>
      </c>
      <c r="B88" s="8" t="s">
        <v>136</v>
      </c>
      <c r="C88" s="8" t="str">
        <f>"202206010325"</f>
        <v>202206010325</v>
      </c>
      <c r="D88" s="9" t="s">
        <v>8</v>
      </c>
      <c r="E88" s="8" t="s">
        <v>9</v>
      </c>
    </row>
    <row r="89" spans="1:5" ht="12.95" customHeight="1">
      <c r="A89" s="8">
        <v>86</v>
      </c>
      <c r="B89" s="8" t="s">
        <v>137</v>
      </c>
      <c r="C89" s="8" t="str">
        <f>"202206010326"</f>
        <v>202206010326</v>
      </c>
      <c r="D89" s="9" t="s">
        <v>138</v>
      </c>
      <c r="E89" s="10"/>
    </row>
    <row r="90" spans="1:5" ht="12.95" customHeight="1">
      <c r="A90" s="8">
        <v>87</v>
      </c>
      <c r="B90" s="8" t="s">
        <v>139</v>
      </c>
      <c r="C90" s="8" t="str">
        <f>"202206010327"</f>
        <v>202206010327</v>
      </c>
      <c r="D90" s="9" t="s">
        <v>140</v>
      </c>
      <c r="E90" s="10"/>
    </row>
    <row r="91" spans="1:5" ht="12.95" customHeight="1">
      <c r="A91" s="8">
        <v>88</v>
      </c>
      <c r="B91" s="8" t="s">
        <v>141</v>
      </c>
      <c r="C91" s="8" t="str">
        <f>"202206010328"</f>
        <v>202206010328</v>
      </c>
      <c r="D91" s="9" t="s">
        <v>142</v>
      </c>
      <c r="E91" s="10"/>
    </row>
    <row r="92" spans="1:5" ht="12.95" customHeight="1">
      <c r="A92" s="8">
        <v>89</v>
      </c>
      <c r="B92" s="8" t="s">
        <v>143</v>
      </c>
      <c r="C92" s="8" t="str">
        <f>"202206010329"</f>
        <v>202206010329</v>
      </c>
      <c r="D92" s="9" t="s">
        <v>144</v>
      </c>
      <c r="E92" s="10"/>
    </row>
    <row r="93" spans="1:5" ht="12.95" customHeight="1">
      <c r="A93" s="8">
        <v>90</v>
      </c>
      <c r="B93" s="8" t="s">
        <v>145</v>
      </c>
      <c r="C93" s="8" t="str">
        <f>"202206010330"</f>
        <v>202206010330</v>
      </c>
      <c r="D93" s="9" t="s">
        <v>146</v>
      </c>
      <c r="E93" s="10"/>
    </row>
    <row r="94" spans="1:5" ht="12.95" customHeight="1">
      <c r="A94" s="8">
        <v>91</v>
      </c>
      <c r="B94" s="8" t="s">
        <v>147</v>
      </c>
      <c r="C94" s="8" t="str">
        <f>"202206010401"</f>
        <v>202206010401</v>
      </c>
      <c r="D94" s="9" t="s">
        <v>148</v>
      </c>
      <c r="E94" s="10"/>
    </row>
    <row r="95" spans="1:5" ht="12.95" customHeight="1">
      <c r="A95" s="8">
        <v>92</v>
      </c>
      <c r="B95" s="8" t="s">
        <v>149</v>
      </c>
      <c r="C95" s="8" t="str">
        <f>"202206010402"</f>
        <v>202206010402</v>
      </c>
      <c r="D95" s="9" t="s">
        <v>8</v>
      </c>
      <c r="E95" s="8" t="s">
        <v>9</v>
      </c>
    </row>
    <row r="96" spans="1:5" ht="12.95" customHeight="1">
      <c r="A96" s="8">
        <v>93</v>
      </c>
      <c r="B96" s="8" t="s">
        <v>150</v>
      </c>
      <c r="C96" s="8" t="str">
        <f>"202206010403"</f>
        <v>202206010403</v>
      </c>
      <c r="D96" s="9" t="s">
        <v>151</v>
      </c>
      <c r="E96" s="10"/>
    </row>
    <row r="97" spans="1:5" ht="12.95" customHeight="1">
      <c r="A97" s="8">
        <v>94</v>
      </c>
      <c r="B97" s="8" t="s">
        <v>152</v>
      </c>
      <c r="C97" s="8" t="str">
        <f>"202206010404"</f>
        <v>202206010404</v>
      </c>
      <c r="D97" s="9" t="s">
        <v>153</v>
      </c>
      <c r="E97" s="10"/>
    </row>
    <row r="98" spans="1:5" ht="12.95" customHeight="1">
      <c r="A98" s="8">
        <v>95</v>
      </c>
      <c r="B98" s="8" t="s">
        <v>154</v>
      </c>
      <c r="C98" s="8" t="str">
        <f>"202206010405"</f>
        <v>202206010405</v>
      </c>
      <c r="D98" s="9" t="s">
        <v>155</v>
      </c>
      <c r="E98" s="10"/>
    </row>
    <row r="99" spans="1:5" ht="12.95" customHeight="1">
      <c r="A99" s="8">
        <v>96</v>
      </c>
      <c r="B99" s="8" t="s">
        <v>156</v>
      </c>
      <c r="C99" s="8" t="str">
        <f>"202206010406"</f>
        <v>202206010406</v>
      </c>
      <c r="D99" s="9" t="s">
        <v>157</v>
      </c>
      <c r="E99" s="10"/>
    </row>
    <row r="100" spans="1:5" ht="12.95" customHeight="1">
      <c r="A100" s="8">
        <v>97</v>
      </c>
      <c r="B100" s="8" t="s">
        <v>158</v>
      </c>
      <c r="C100" s="8" t="str">
        <f>"202206010407"</f>
        <v>202206010407</v>
      </c>
      <c r="D100" s="9" t="s">
        <v>159</v>
      </c>
      <c r="E100" s="10"/>
    </row>
    <row r="101" spans="1:5" ht="12.95" customHeight="1">
      <c r="A101" s="8">
        <v>98</v>
      </c>
      <c r="B101" s="8" t="s">
        <v>160</v>
      </c>
      <c r="C101" s="8" t="str">
        <f>"202206010408"</f>
        <v>202206010408</v>
      </c>
      <c r="D101" s="9" t="s">
        <v>8</v>
      </c>
      <c r="E101" s="8" t="s">
        <v>9</v>
      </c>
    </row>
    <row r="102" spans="1:5" ht="12.95" customHeight="1">
      <c r="A102" s="8">
        <v>99</v>
      </c>
      <c r="B102" s="8" t="s">
        <v>161</v>
      </c>
      <c r="C102" s="8" t="str">
        <f>"202206010409"</f>
        <v>202206010409</v>
      </c>
      <c r="D102" s="9" t="s">
        <v>8</v>
      </c>
      <c r="E102" s="8" t="s">
        <v>9</v>
      </c>
    </row>
    <row r="103" spans="1:5" ht="12.95" customHeight="1">
      <c r="A103" s="8">
        <v>100</v>
      </c>
      <c r="B103" s="8" t="s">
        <v>162</v>
      </c>
      <c r="C103" s="8" t="str">
        <f>"202206010410"</f>
        <v>202206010410</v>
      </c>
      <c r="D103" s="9" t="s">
        <v>163</v>
      </c>
      <c r="E103" s="10"/>
    </row>
    <row r="104" spans="1:5" ht="12.95" customHeight="1">
      <c r="A104" s="8">
        <v>101</v>
      </c>
      <c r="B104" s="8" t="s">
        <v>164</v>
      </c>
      <c r="C104" s="8" t="str">
        <f>"202206010411"</f>
        <v>202206010411</v>
      </c>
      <c r="D104" s="9" t="s">
        <v>165</v>
      </c>
      <c r="E104" s="10"/>
    </row>
    <row r="105" spans="1:5" ht="12.95" customHeight="1">
      <c r="A105" s="8">
        <v>102</v>
      </c>
      <c r="B105" s="8" t="s">
        <v>166</v>
      </c>
      <c r="C105" s="8" t="str">
        <f>"202206010412"</f>
        <v>202206010412</v>
      </c>
      <c r="D105" s="9" t="s">
        <v>167</v>
      </c>
      <c r="E105" s="10"/>
    </row>
    <row r="106" spans="1:5" ht="12.95" customHeight="1">
      <c r="A106" s="8">
        <v>103</v>
      </c>
      <c r="B106" s="8" t="s">
        <v>168</v>
      </c>
      <c r="C106" s="8" t="str">
        <f>"202206010413"</f>
        <v>202206010413</v>
      </c>
      <c r="D106" s="9" t="s">
        <v>169</v>
      </c>
      <c r="E106" s="10"/>
    </row>
    <row r="107" spans="1:5" ht="12.95" customHeight="1">
      <c r="A107" s="8">
        <v>104</v>
      </c>
      <c r="B107" s="8" t="s">
        <v>170</v>
      </c>
      <c r="C107" s="8" t="str">
        <f>"202206010414"</f>
        <v>202206010414</v>
      </c>
      <c r="D107" s="9" t="s">
        <v>171</v>
      </c>
      <c r="E107" s="10"/>
    </row>
    <row r="108" spans="1:5" ht="12.95" customHeight="1">
      <c r="A108" s="8">
        <v>105</v>
      </c>
      <c r="B108" s="8" t="s">
        <v>172</v>
      </c>
      <c r="C108" s="8" t="str">
        <f>"202206010415"</f>
        <v>202206010415</v>
      </c>
      <c r="D108" s="9" t="s">
        <v>8</v>
      </c>
      <c r="E108" s="8" t="s">
        <v>9</v>
      </c>
    </row>
    <row r="109" spans="1:5" ht="12.95" customHeight="1">
      <c r="A109" s="8">
        <v>106</v>
      </c>
      <c r="B109" s="8" t="s">
        <v>173</v>
      </c>
      <c r="C109" s="8" t="str">
        <f>"202206010416"</f>
        <v>202206010416</v>
      </c>
      <c r="D109" s="9" t="s">
        <v>174</v>
      </c>
      <c r="E109" s="10"/>
    </row>
    <row r="110" spans="1:5" ht="12.95" customHeight="1">
      <c r="A110" s="8">
        <v>107</v>
      </c>
      <c r="B110" s="8" t="s">
        <v>175</v>
      </c>
      <c r="C110" s="8" t="str">
        <f>"202206010417"</f>
        <v>202206010417</v>
      </c>
      <c r="D110" s="9" t="s">
        <v>8</v>
      </c>
      <c r="E110" s="8" t="s">
        <v>9</v>
      </c>
    </row>
    <row r="111" spans="1:5" ht="12.95" customHeight="1">
      <c r="A111" s="8">
        <v>108</v>
      </c>
      <c r="B111" s="8" t="s">
        <v>176</v>
      </c>
      <c r="C111" s="8" t="str">
        <f>"202206010418"</f>
        <v>202206010418</v>
      </c>
      <c r="D111" s="9" t="s">
        <v>177</v>
      </c>
      <c r="E111" s="10"/>
    </row>
    <row r="112" spans="1:5" ht="12.95" customHeight="1">
      <c r="A112" s="8">
        <v>109</v>
      </c>
      <c r="B112" s="8" t="s">
        <v>178</v>
      </c>
      <c r="C112" s="8" t="str">
        <f>"202206010419"</f>
        <v>202206010419</v>
      </c>
      <c r="D112" s="9" t="s">
        <v>8</v>
      </c>
      <c r="E112" s="8" t="s">
        <v>9</v>
      </c>
    </row>
    <row r="113" spans="1:5" ht="12.95" customHeight="1">
      <c r="A113" s="8">
        <v>110</v>
      </c>
      <c r="B113" s="8" t="s">
        <v>179</v>
      </c>
      <c r="C113" s="8" t="str">
        <f>"202206010420"</f>
        <v>202206010420</v>
      </c>
      <c r="D113" s="9" t="s">
        <v>180</v>
      </c>
      <c r="E113" s="10"/>
    </row>
    <row r="114" spans="1:5" ht="12.95" customHeight="1">
      <c r="A114" s="8">
        <v>111</v>
      </c>
      <c r="B114" s="8" t="s">
        <v>181</v>
      </c>
      <c r="C114" s="8" t="str">
        <f>"202206010421"</f>
        <v>202206010421</v>
      </c>
      <c r="D114" s="9" t="s">
        <v>8</v>
      </c>
      <c r="E114" s="8" t="s">
        <v>9</v>
      </c>
    </row>
    <row r="115" spans="1:5" ht="12.95" customHeight="1">
      <c r="A115" s="8">
        <v>112</v>
      </c>
      <c r="B115" s="8" t="s">
        <v>182</v>
      </c>
      <c r="C115" s="8" t="str">
        <f>"202206010422"</f>
        <v>202206010422</v>
      </c>
      <c r="D115" s="9" t="s">
        <v>8</v>
      </c>
      <c r="E115" s="8" t="s">
        <v>9</v>
      </c>
    </row>
    <row r="116" spans="1:5" ht="12.95" customHeight="1">
      <c r="A116" s="8">
        <v>113</v>
      </c>
      <c r="B116" s="8" t="s">
        <v>183</v>
      </c>
      <c r="C116" s="8" t="str">
        <f>"202206010423"</f>
        <v>202206010423</v>
      </c>
      <c r="D116" s="9" t="s">
        <v>184</v>
      </c>
      <c r="E116" s="10"/>
    </row>
    <row r="117" spans="1:5" ht="12.95" customHeight="1">
      <c r="A117" s="8">
        <v>114</v>
      </c>
      <c r="B117" s="8" t="s">
        <v>185</v>
      </c>
      <c r="C117" s="8" t="str">
        <f>"202206010424"</f>
        <v>202206010424</v>
      </c>
      <c r="D117" s="9" t="s">
        <v>186</v>
      </c>
      <c r="E117" s="10"/>
    </row>
    <row r="118" spans="1:5" ht="12.95" customHeight="1">
      <c r="A118" s="8">
        <v>115</v>
      </c>
      <c r="B118" s="8" t="s">
        <v>187</v>
      </c>
      <c r="C118" s="8" t="str">
        <f>"202206010425"</f>
        <v>202206010425</v>
      </c>
      <c r="D118" s="9" t="s">
        <v>8</v>
      </c>
      <c r="E118" s="8" t="s">
        <v>9</v>
      </c>
    </row>
    <row r="119" spans="1:5" ht="12.95" customHeight="1">
      <c r="A119" s="8">
        <v>116</v>
      </c>
      <c r="B119" s="8" t="s">
        <v>188</v>
      </c>
      <c r="C119" s="8" t="str">
        <f>"202206010426"</f>
        <v>202206010426</v>
      </c>
      <c r="D119" s="9" t="s">
        <v>8</v>
      </c>
      <c r="E119" s="8" t="s">
        <v>9</v>
      </c>
    </row>
    <row r="120" spans="1:5" ht="12.95" customHeight="1">
      <c r="A120" s="8">
        <v>117</v>
      </c>
      <c r="B120" s="8" t="s">
        <v>189</v>
      </c>
      <c r="C120" s="8" t="str">
        <f>"202206010427"</f>
        <v>202206010427</v>
      </c>
      <c r="D120" s="9" t="s">
        <v>190</v>
      </c>
      <c r="E120" s="10"/>
    </row>
    <row r="121" spans="1:5" ht="12.95" customHeight="1">
      <c r="A121" s="8">
        <v>118</v>
      </c>
      <c r="B121" s="8" t="s">
        <v>191</v>
      </c>
      <c r="C121" s="8" t="str">
        <f>"202206010428"</f>
        <v>202206010428</v>
      </c>
      <c r="D121" s="9" t="s">
        <v>192</v>
      </c>
      <c r="E121" s="10"/>
    </row>
    <row r="122" spans="1:5" ht="12.95" customHeight="1">
      <c r="A122" s="8">
        <v>119</v>
      </c>
      <c r="B122" s="8" t="s">
        <v>193</v>
      </c>
      <c r="C122" s="8" t="str">
        <f>"202206010429"</f>
        <v>202206010429</v>
      </c>
      <c r="D122" s="9" t="s">
        <v>194</v>
      </c>
      <c r="E122" s="10"/>
    </row>
    <row r="123" spans="1:5" ht="12.95" customHeight="1">
      <c r="A123" s="8">
        <v>120</v>
      </c>
      <c r="B123" s="8" t="s">
        <v>195</v>
      </c>
      <c r="C123" s="8" t="str">
        <f>"202206010430"</f>
        <v>202206010430</v>
      </c>
      <c r="D123" s="9" t="s">
        <v>196</v>
      </c>
      <c r="E123" s="10"/>
    </row>
    <row r="124" spans="1:5" ht="12.95" customHeight="1">
      <c r="A124" s="8">
        <v>121</v>
      </c>
      <c r="B124" s="8" t="s">
        <v>197</v>
      </c>
      <c r="C124" s="8" t="str">
        <f>"202206010501"</f>
        <v>202206010501</v>
      </c>
      <c r="D124" s="9" t="s">
        <v>8</v>
      </c>
      <c r="E124" s="8" t="s">
        <v>9</v>
      </c>
    </row>
    <row r="125" spans="1:5" ht="12.95" customHeight="1">
      <c r="A125" s="8">
        <v>122</v>
      </c>
      <c r="B125" s="8" t="s">
        <v>198</v>
      </c>
      <c r="C125" s="8" t="str">
        <f>"202206010502"</f>
        <v>202206010502</v>
      </c>
      <c r="D125" s="9" t="s">
        <v>199</v>
      </c>
      <c r="E125" s="10"/>
    </row>
    <row r="126" spans="1:5" ht="12.95" customHeight="1">
      <c r="A126" s="8">
        <v>123</v>
      </c>
      <c r="B126" s="8" t="s">
        <v>200</v>
      </c>
      <c r="C126" s="8" t="str">
        <f>"202206010503"</f>
        <v>202206010503</v>
      </c>
      <c r="D126" s="9" t="s">
        <v>201</v>
      </c>
      <c r="E126" s="10"/>
    </row>
    <row r="127" spans="1:5" ht="12.95" customHeight="1">
      <c r="A127" s="8">
        <v>124</v>
      </c>
      <c r="B127" s="8" t="s">
        <v>202</v>
      </c>
      <c r="C127" s="8" t="str">
        <f>"202206010504"</f>
        <v>202206010504</v>
      </c>
      <c r="D127" s="9" t="s">
        <v>203</v>
      </c>
      <c r="E127" s="10"/>
    </row>
    <row r="128" spans="1:5" ht="12.95" customHeight="1">
      <c r="A128" s="8">
        <v>125</v>
      </c>
      <c r="B128" s="8" t="s">
        <v>204</v>
      </c>
      <c r="C128" s="8" t="str">
        <f>"202206010505"</f>
        <v>202206010505</v>
      </c>
      <c r="D128" s="9" t="s">
        <v>205</v>
      </c>
      <c r="E128" s="10"/>
    </row>
    <row r="129" spans="1:5" ht="12.95" customHeight="1">
      <c r="A129" s="8">
        <v>126</v>
      </c>
      <c r="B129" s="8" t="s">
        <v>206</v>
      </c>
      <c r="C129" s="8" t="str">
        <f>"202206010506"</f>
        <v>202206010506</v>
      </c>
      <c r="D129" s="9" t="s">
        <v>8</v>
      </c>
      <c r="E129" s="8" t="s">
        <v>9</v>
      </c>
    </row>
    <row r="130" spans="1:5" ht="12.95" customHeight="1">
      <c r="A130" s="8">
        <v>127</v>
      </c>
      <c r="B130" s="8" t="s">
        <v>207</v>
      </c>
      <c r="C130" s="8" t="str">
        <f>"202206010507"</f>
        <v>202206010507</v>
      </c>
      <c r="D130" s="9" t="s">
        <v>8</v>
      </c>
      <c r="E130" s="8" t="s">
        <v>9</v>
      </c>
    </row>
    <row r="131" spans="1:5" ht="12.95" customHeight="1">
      <c r="A131" s="8">
        <v>128</v>
      </c>
      <c r="B131" s="8" t="s">
        <v>208</v>
      </c>
      <c r="C131" s="8" t="str">
        <f>"202206010508"</f>
        <v>202206010508</v>
      </c>
      <c r="D131" s="9" t="s">
        <v>8</v>
      </c>
      <c r="E131" s="8" t="s">
        <v>9</v>
      </c>
    </row>
    <row r="132" spans="1:5" ht="12.95" customHeight="1">
      <c r="A132" s="8">
        <v>129</v>
      </c>
      <c r="B132" s="8" t="s">
        <v>209</v>
      </c>
      <c r="C132" s="8" t="str">
        <f>"202206010509"</f>
        <v>202206010509</v>
      </c>
      <c r="D132" s="9" t="s">
        <v>144</v>
      </c>
      <c r="E132" s="10"/>
    </row>
    <row r="133" spans="1:5" ht="12.95" customHeight="1">
      <c r="A133" s="8">
        <v>130</v>
      </c>
      <c r="B133" s="8" t="s">
        <v>210</v>
      </c>
      <c r="C133" s="8" t="str">
        <f>"202206010510"</f>
        <v>202206010510</v>
      </c>
      <c r="D133" s="9" t="s">
        <v>8</v>
      </c>
      <c r="E133" s="8" t="s">
        <v>9</v>
      </c>
    </row>
    <row r="134" spans="1:5" ht="12.95" customHeight="1">
      <c r="A134" s="8">
        <v>131</v>
      </c>
      <c r="B134" s="8" t="s">
        <v>211</v>
      </c>
      <c r="C134" s="8" t="str">
        <f>"202206010511"</f>
        <v>202206010511</v>
      </c>
      <c r="D134" s="9" t="s">
        <v>8</v>
      </c>
      <c r="E134" s="8" t="s">
        <v>9</v>
      </c>
    </row>
    <row r="135" spans="1:5" ht="12.95" customHeight="1">
      <c r="A135" s="8">
        <v>132</v>
      </c>
      <c r="B135" s="8" t="s">
        <v>212</v>
      </c>
      <c r="C135" s="8" t="str">
        <f>"202206010512"</f>
        <v>202206010512</v>
      </c>
      <c r="D135" s="9" t="s">
        <v>213</v>
      </c>
      <c r="E135" s="10"/>
    </row>
    <row r="136" spans="1:5" ht="12.95" customHeight="1">
      <c r="A136" s="8">
        <v>133</v>
      </c>
      <c r="B136" s="8" t="s">
        <v>214</v>
      </c>
      <c r="C136" s="8" t="str">
        <f>"202206010513"</f>
        <v>202206010513</v>
      </c>
      <c r="D136" s="9" t="s">
        <v>215</v>
      </c>
      <c r="E136" s="10"/>
    </row>
    <row r="137" spans="1:5" ht="12.95" customHeight="1">
      <c r="A137" s="8">
        <v>134</v>
      </c>
      <c r="B137" s="8" t="s">
        <v>216</v>
      </c>
      <c r="C137" s="8" t="str">
        <f>"202206010514"</f>
        <v>202206010514</v>
      </c>
      <c r="D137" s="9" t="s">
        <v>217</v>
      </c>
      <c r="E137" s="10"/>
    </row>
    <row r="138" spans="1:5" ht="12.95" customHeight="1">
      <c r="A138" s="8">
        <v>135</v>
      </c>
      <c r="B138" s="8" t="s">
        <v>218</v>
      </c>
      <c r="C138" s="8" t="str">
        <f>"202206010515"</f>
        <v>202206010515</v>
      </c>
      <c r="D138" s="9" t="s">
        <v>219</v>
      </c>
      <c r="E138" s="10"/>
    </row>
    <row r="139" spans="1:5" ht="12.95" customHeight="1">
      <c r="A139" s="8">
        <v>136</v>
      </c>
      <c r="B139" s="8" t="s">
        <v>220</v>
      </c>
      <c r="C139" s="8" t="str">
        <f>"202206010516"</f>
        <v>202206010516</v>
      </c>
      <c r="D139" s="9" t="s">
        <v>8</v>
      </c>
      <c r="E139" s="8" t="s">
        <v>9</v>
      </c>
    </row>
    <row r="140" spans="1:5" ht="12.95" customHeight="1">
      <c r="A140" s="8">
        <v>137</v>
      </c>
      <c r="B140" s="8" t="s">
        <v>221</v>
      </c>
      <c r="C140" s="8" t="str">
        <f>"202206010517"</f>
        <v>202206010517</v>
      </c>
      <c r="D140" s="9" t="s">
        <v>8</v>
      </c>
      <c r="E140" s="8" t="s">
        <v>9</v>
      </c>
    </row>
    <row r="141" spans="1:5" ht="12.95" customHeight="1">
      <c r="A141" s="8">
        <v>138</v>
      </c>
      <c r="B141" s="8" t="s">
        <v>222</v>
      </c>
      <c r="C141" s="8" t="str">
        <f>"202206010518"</f>
        <v>202206010518</v>
      </c>
      <c r="D141" s="9" t="s">
        <v>8</v>
      </c>
      <c r="E141" s="8" t="s">
        <v>9</v>
      </c>
    </row>
    <row r="142" spans="1:5" ht="12.95" customHeight="1">
      <c r="A142" s="8">
        <v>139</v>
      </c>
      <c r="B142" s="8" t="s">
        <v>223</v>
      </c>
      <c r="C142" s="8" t="str">
        <f>"202206010519"</f>
        <v>202206010519</v>
      </c>
      <c r="D142" s="9" t="s">
        <v>224</v>
      </c>
      <c r="E142" s="10"/>
    </row>
    <row r="143" spans="1:5" ht="12.95" customHeight="1">
      <c r="A143" s="8">
        <v>140</v>
      </c>
      <c r="B143" s="8" t="s">
        <v>225</v>
      </c>
      <c r="C143" s="8" t="str">
        <f>"202206010520"</f>
        <v>202206010520</v>
      </c>
      <c r="D143" s="9" t="s">
        <v>226</v>
      </c>
      <c r="E143" s="10"/>
    </row>
    <row r="144" spans="1:5" ht="12.95" customHeight="1">
      <c r="A144" s="8">
        <v>141</v>
      </c>
      <c r="B144" s="8" t="s">
        <v>227</v>
      </c>
      <c r="C144" s="8" t="str">
        <f>"202206010521"</f>
        <v>202206010521</v>
      </c>
      <c r="D144" s="9" t="s">
        <v>228</v>
      </c>
      <c r="E144" s="10"/>
    </row>
    <row r="145" spans="1:5" ht="12.95" customHeight="1">
      <c r="A145" s="8">
        <v>142</v>
      </c>
      <c r="B145" s="8" t="s">
        <v>229</v>
      </c>
      <c r="C145" s="8" t="str">
        <f>"202206010522"</f>
        <v>202206010522</v>
      </c>
      <c r="D145" s="9" t="s">
        <v>8</v>
      </c>
      <c r="E145" s="8" t="s">
        <v>9</v>
      </c>
    </row>
    <row r="146" spans="1:5" ht="12.95" customHeight="1">
      <c r="A146" s="8">
        <v>143</v>
      </c>
      <c r="B146" s="8" t="s">
        <v>230</v>
      </c>
      <c r="C146" s="8" t="str">
        <f>"202206010523"</f>
        <v>202206010523</v>
      </c>
      <c r="D146" s="9" t="s">
        <v>231</v>
      </c>
      <c r="E146" s="10"/>
    </row>
    <row r="147" spans="1:5" ht="12.95" customHeight="1">
      <c r="A147" s="8">
        <v>144</v>
      </c>
      <c r="B147" s="8" t="s">
        <v>232</v>
      </c>
      <c r="C147" s="8" t="str">
        <f>"202206010524"</f>
        <v>202206010524</v>
      </c>
      <c r="D147" s="9" t="s">
        <v>233</v>
      </c>
      <c r="E147" s="10"/>
    </row>
    <row r="148" spans="1:5" ht="12.95" customHeight="1">
      <c r="A148" s="8">
        <v>145</v>
      </c>
      <c r="B148" s="8" t="s">
        <v>234</v>
      </c>
      <c r="C148" s="8" t="str">
        <f>"202206010525"</f>
        <v>202206010525</v>
      </c>
      <c r="D148" s="9" t="s">
        <v>8</v>
      </c>
      <c r="E148" s="8" t="s">
        <v>9</v>
      </c>
    </row>
    <row r="149" spans="1:5" ht="12.95" customHeight="1">
      <c r="A149" s="8">
        <v>146</v>
      </c>
      <c r="B149" s="8" t="s">
        <v>235</v>
      </c>
      <c r="C149" s="8" t="str">
        <f>"202206010526"</f>
        <v>202206010526</v>
      </c>
      <c r="D149" s="9" t="s">
        <v>236</v>
      </c>
      <c r="E149" s="10"/>
    </row>
    <row r="150" spans="1:5" ht="12.95" customHeight="1">
      <c r="A150" s="8">
        <v>147</v>
      </c>
      <c r="B150" s="8" t="s">
        <v>237</v>
      </c>
      <c r="C150" s="8" t="str">
        <f>"202206010527"</f>
        <v>202206010527</v>
      </c>
      <c r="D150" s="9" t="s">
        <v>238</v>
      </c>
      <c r="E150" s="10"/>
    </row>
    <row r="151" spans="1:5" ht="12.95" customHeight="1">
      <c r="A151" s="8">
        <v>148</v>
      </c>
      <c r="B151" s="8" t="s">
        <v>239</v>
      </c>
      <c r="C151" s="8" t="str">
        <f>"202206010528"</f>
        <v>202206010528</v>
      </c>
      <c r="D151" s="9" t="s">
        <v>240</v>
      </c>
      <c r="E151" s="10"/>
    </row>
    <row r="152" spans="1:5" ht="12.95" customHeight="1">
      <c r="A152" s="8">
        <v>149</v>
      </c>
      <c r="B152" s="8" t="s">
        <v>241</v>
      </c>
      <c r="C152" s="8" t="str">
        <f>"202206010529"</f>
        <v>202206010529</v>
      </c>
      <c r="D152" s="9" t="s">
        <v>242</v>
      </c>
      <c r="E152" s="10"/>
    </row>
    <row r="153" spans="1:5" ht="12.95" customHeight="1">
      <c r="A153" s="8">
        <v>150</v>
      </c>
      <c r="B153" s="8" t="s">
        <v>243</v>
      </c>
      <c r="C153" s="8" t="str">
        <f>"202206010530"</f>
        <v>202206010530</v>
      </c>
      <c r="D153" s="9" t="s">
        <v>8</v>
      </c>
      <c r="E153" s="8" t="s">
        <v>9</v>
      </c>
    </row>
    <row r="154" spans="1:5" ht="12.95" customHeight="1">
      <c r="A154" s="8">
        <v>151</v>
      </c>
      <c r="B154" s="8" t="s">
        <v>244</v>
      </c>
      <c r="C154" s="8" t="str">
        <f>"202206010601"</f>
        <v>202206010601</v>
      </c>
      <c r="D154" s="9" t="s">
        <v>245</v>
      </c>
      <c r="E154" s="10"/>
    </row>
    <row r="155" spans="1:5" ht="12.95" customHeight="1">
      <c r="A155" s="8">
        <v>152</v>
      </c>
      <c r="B155" s="8" t="s">
        <v>246</v>
      </c>
      <c r="C155" s="8" t="str">
        <f>"202206010602"</f>
        <v>202206010602</v>
      </c>
      <c r="D155" s="9" t="s">
        <v>8</v>
      </c>
      <c r="E155" s="8" t="s">
        <v>9</v>
      </c>
    </row>
    <row r="156" spans="1:5" ht="12.95" customHeight="1">
      <c r="A156" s="8">
        <v>153</v>
      </c>
      <c r="B156" s="8" t="s">
        <v>247</v>
      </c>
      <c r="C156" s="8" t="str">
        <f>"202206010603"</f>
        <v>202206010603</v>
      </c>
      <c r="D156" s="9" t="s">
        <v>248</v>
      </c>
      <c r="E156" s="10"/>
    </row>
    <row r="157" spans="1:5" ht="12.95" customHeight="1">
      <c r="A157" s="8">
        <v>154</v>
      </c>
      <c r="B157" s="8" t="s">
        <v>249</v>
      </c>
      <c r="C157" s="8" t="str">
        <f>"202206010604"</f>
        <v>202206010604</v>
      </c>
      <c r="D157" s="9" t="s">
        <v>250</v>
      </c>
      <c r="E157" s="10"/>
    </row>
    <row r="158" spans="1:5" ht="12.95" customHeight="1">
      <c r="A158" s="8">
        <v>155</v>
      </c>
      <c r="B158" s="8" t="s">
        <v>251</v>
      </c>
      <c r="C158" s="8" t="str">
        <f>"202206010605"</f>
        <v>202206010605</v>
      </c>
      <c r="D158" s="9" t="s">
        <v>252</v>
      </c>
      <c r="E158" s="10"/>
    </row>
    <row r="159" spans="1:5" ht="12.95" customHeight="1">
      <c r="A159" s="8">
        <v>156</v>
      </c>
      <c r="B159" s="8" t="s">
        <v>253</v>
      </c>
      <c r="C159" s="8" t="str">
        <f>"202206010606"</f>
        <v>202206010606</v>
      </c>
      <c r="D159" s="9" t="s">
        <v>254</v>
      </c>
      <c r="E159" s="10"/>
    </row>
    <row r="160" spans="1:5" ht="12.95" customHeight="1">
      <c r="A160" s="8">
        <v>157</v>
      </c>
      <c r="B160" s="8" t="s">
        <v>255</v>
      </c>
      <c r="C160" s="8" t="str">
        <f>"202206010607"</f>
        <v>202206010607</v>
      </c>
      <c r="D160" s="9" t="s">
        <v>8</v>
      </c>
      <c r="E160" s="8" t="s">
        <v>9</v>
      </c>
    </row>
    <row r="161" spans="1:5" ht="12.95" customHeight="1">
      <c r="A161" s="8">
        <v>158</v>
      </c>
      <c r="B161" s="8" t="s">
        <v>256</v>
      </c>
      <c r="C161" s="8" t="str">
        <f>"202206010608"</f>
        <v>202206010608</v>
      </c>
      <c r="D161" s="9" t="s">
        <v>257</v>
      </c>
      <c r="E161" s="10"/>
    </row>
    <row r="162" spans="1:5" ht="12.95" customHeight="1">
      <c r="A162" s="8">
        <v>159</v>
      </c>
      <c r="B162" s="8" t="s">
        <v>258</v>
      </c>
      <c r="C162" s="8" t="str">
        <f>"202206010609"</f>
        <v>202206010609</v>
      </c>
      <c r="D162" s="9" t="s">
        <v>199</v>
      </c>
      <c r="E162" s="10"/>
    </row>
    <row r="163" spans="1:5" ht="12.95" customHeight="1">
      <c r="A163" s="8">
        <v>160</v>
      </c>
      <c r="B163" s="8" t="s">
        <v>259</v>
      </c>
      <c r="C163" s="8" t="str">
        <f>"202206010610"</f>
        <v>202206010610</v>
      </c>
      <c r="D163" s="9" t="s">
        <v>8</v>
      </c>
      <c r="E163" s="8" t="s">
        <v>9</v>
      </c>
    </row>
    <row r="164" spans="1:5" ht="12.95" customHeight="1">
      <c r="A164" s="8">
        <v>161</v>
      </c>
      <c r="B164" s="8" t="s">
        <v>243</v>
      </c>
      <c r="C164" s="8" t="str">
        <f>"202206010611"</f>
        <v>202206010611</v>
      </c>
      <c r="D164" s="9" t="s">
        <v>8</v>
      </c>
      <c r="E164" s="8" t="s">
        <v>9</v>
      </c>
    </row>
    <row r="165" spans="1:5" ht="12.95" customHeight="1">
      <c r="A165" s="8">
        <v>162</v>
      </c>
      <c r="B165" s="8" t="s">
        <v>260</v>
      </c>
      <c r="C165" s="8" t="str">
        <f>"202206010612"</f>
        <v>202206010612</v>
      </c>
      <c r="D165" s="9" t="s">
        <v>8</v>
      </c>
      <c r="E165" s="8" t="s">
        <v>9</v>
      </c>
    </row>
    <row r="166" spans="1:5" ht="12.95" customHeight="1">
      <c r="A166" s="8">
        <v>163</v>
      </c>
      <c r="B166" s="8" t="s">
        <v>261</v>
      </c>
      <c r="C166" s="8" t="str">
        <f>"202206010613"</f>
        <v>202206010613</v>
      </c>
      <c r="D166" s="9" t="s">
        <v>8</v>
      </c>
      <c r="E166" s="8" t="s">
        <v>9</v>
      </c>
    </row>
    <row r="167" spans="1:5" ht="12.95" customHeight="1">
      <c r="A167" s="8">
        <v>164</v>
      </c>
      <c r="B167" s="8" t="s">
        <v>262</v>
      </c>
      <c r="C167" s="8" t="str">
        <f>"202206010614"</f>
        <v>202206010614</v>
      </c>
      <c r="D167" s="9" t="s">
        <v>263</v>
      </c>
      <c r="E167" s="10"/>
    </row>
    <row r="168" spans="1:5" ht="12.95" customHeight="1">
      <c r="A168" s="8">
        <v>165</v>
      </c>
      <c r="B168" s="8" t="s">
        <v>264</v>
      </c>
      <c r="C168" s="8" t="str">
        <f>"202206010615"</f>
        <v>202206010615</v>
      </c>
      <c r="D168" s="9" t="s">
        <v>8</v>
      </c>
      <c r="E168" s="8" t="s">
        <v>9</v>
      </c>
    </row>
    <row r="169" spans="1:5" ht="12.95" customHeight="1">
      <c r="A169" s="8">
        <v>166</v>
      </c>
      <c r="B169" s="8" t="s">
        <v>265</v>
      </c>
      <c r="C169" s="8" t="str">
        <f>"202206010616"</f>
        <v>202206010616</v>
      </c>
      <c r="D169" s="9" t="s">
        <v>8</v>
      </c>
      <c r="E169" s="8" t="s">
        <v>9</v>
      </c>
    </row>
    <row r="170" spans="1:5" ht="12.95" customHeight="1">
      <c r="A170" s="8">
        <v>167</v>
      </c>
      <c r="B170" s="8" t="s">
        <v>266</v>
      </c>
      <c r="C170" s="8" t="str">
        <f>"202206010617"</f>
        <v>202206010617</v>
      </c>
      <c r="D170" s="9" t="s">
        <v>8</v>
      </c>
      <c r="E170" s="8" t="s">
        <v>9</v>
      </c>
    </row>
    <row r="171" spans="1:5" ht="12.95" customHeight="1">
      <c r="A171" s="8">
        <v>168</v>
      </c>
      <c r="B171" s="8" t="s">
        <v>267</v>
      </c>
      <c r="C171" s="8" t="str">
        <f>"202206010618"</f>
        <v>202206010618</v>
      </c>
      <c r="D171" s="9" t="s">
        <v>268</v>
      </c>
      <c r="E171" s="10"/>
    </row>
    <row r="172" spans="1:5" ht="12.95" customHeight="1">
      <c r="A172" s="8">
        <v>169</v>
      </c>
      <c r="B172" s="8" t="s">
        <v>269</v>
      </c>
      <c r="C172" s="8" t="str">
        <f>"202206010619"</f>
        <v>202206010619</v>
      </c>
      <c r="D172" s="9" t="s">
        <v>8</v>
      </c>
      <c r="E172" s="8" t="s">
        <v>9</v>
      </c>
    </row>
    <row r="173" spans="1:5" ht="12.95" customHeight="1">
      <c r="A173" s="8">
        <v>170</v>
      </c>
      <c r="B173" s="8" t="s">
        <v>270</v>
      </c>
      <c r="C173" s="8" t="str">
        <f>"202206010620"</f>
        <v>202206010620</v>
      </c>
      <c r="D173" s="9" t="s">
        <v>271</v>
      </c>
      <c r="E173" s="10"/>
    </row>
    <row r="174" spans="1:5" ht="12.95" customHeight="1">
      <c r="A174" s="8">
        <v>171</v>
      </c>
      <c r="B174" s="8" t="s">
        <v>272</v>
      </c>
      <c r="C174" s="8" t="str">
        <f>"202206010621"</f>
        <v>202206010621</v>
      </c>
      <c r="D174" s="9" t="s">
        <v>273</v>
      </c>
      <c r="E174" s="10"/>
    </row>
    <row r="175" spans="1:5" ht="12.95" customHeight="1">
      <c r="A175" s="8">
        <v>172</v>
      </c>
      <c r="B175" s="8" t="s">
        <v>274</v>
      </c>
      <c r="C175" s="8" t="str">
        <f>"202206010622"</f>
        <v>202206010622</v>
      </c>
      <c r="D175" s="9" t="s">
        <v>275</v>
      </c>
      <c r="E175" s="10"/>
    </row>
    <row r="176" spans="1:5" ht="12.95" customHeight="1">
      <c r="A176" s="8">
        <v>173</v>
      </c>
      <c r="B176" s="8" t="s">
        <v>276</v>
      </c>
      <c r="C176" s="8" t="str">
        <f>"202206010623"</f>
        <v>202206010623</v>
      </c>
      <c r="D176" s="9" t="s">
        <v>277</v>
      </c>
      <c r="E176" s="10"/>
    </row>
    <row r="177" spans="1:5" ht="12.95" customHeight="1">
      <c r="A177" s="8">
        <v>174</v>
      </c>
      <c r="B177" s="8" t="s">
        <v>278</v>
      </c>
      <c r="C177" s="8" t="str">
        <f>"202206010624"</f>
        <v>202206010624</v>
      </c>
      <c r="D177" s="9" t="s">
        <v>8</v>
      </c>
      <c r="E177" s="8" t="s">
        <v>9</v>
      </c>
    </row>
    <row r="178" spans="1:5" ht="12.95" customHeight="1">
      <c r="A178" s="8">
        <v>175</v>
      </c>
      <c r="B178" s="8" t="s">
        <v>279</v>
      </c>
      <c r="C178" s="8" t="str">
        <f>"202206010625"</f>
        <v>202206010625</v>
      </c>
      <c r="D178" s="9" t="s">
        <v>280</v>
      </c>
      <c r="E178" s="10"/>
    </row>
    <row r="179" spans="1:5" ht="12.95" customHeight="1">
      <c r="A179" s="8">
        <v>176</v>
      </c>
      <c r="B179" s="8" t="s">
        <v>281</v>
      </c>
      <c r="C179" s="8" t="str">
        <f>"202206010626"</f>
        <v>202206010626</v>
      </c>
      <c r="D179" s="9" t="s">
        <v>8</v>
      </c>
      <c r="E179" s="8" t="s">
        <v>9</v>
      </c>
    </row>
    <row r="180" spans="1:5" ht="12.95" customHeight="1">
      <c r="A180" s="8">
        <v>177</v>
      </c>
      <c r="B180" s="8" t="s">
        <v>282</v>
      </c>
      <c r="C180" s="8" t="str">
        <f>"202206010627"</f>
        <v>202206010627</v>
      </c>
      <c r="D180" s="9" t="s">
        <v>283</v>
      </c>
      <c r="E180" s="10"/>
    </row>
    <row r="181" spans="1:5" ht="12.95" customHeight="1">
      <c r="A181" s="8">
        <v>178</v>
      </c>
      <c r="B181" s="8" t="s">
        <v>284</v>
      </c>
      <c r="C181" s="8" t="str">
        <f>"202206010628"</f>
        <v>202206010628</v>
      </c>
      <c r="D181" s="9" t="s">
        <v>285</v>
      </c>
      <c r="E181" s="10"/>
    </row>
    <row r="182" spans="1:5" ht="12.95" customHeight="1">
      <c r="A182" s="8">
        <v>179</v>
      </c>
      <c r="B182" s="8" t="s">
        <v>286</v>
      </c>
      <c r="C182" s="8" t="str">
        <f>"202206010629"</f>
        <v>202206010629</v>
      </c>
      <c r="D182" s="9" t="s">
        <v>287</v>
      </c>
      <c r="E182" s="10"/>
    </row>
    <row r="183" spans="1:5" ht="12.95" customHeight="1">
      <c r="A183" s="8">
        <v>180</v>
      </c>
      <c r="B183" s="8" t="s">
        <v>288</v>
      </c>
      <c r="C183" s="8" t="str">
        <f>"202206010630"</f>
        <v>202206010630</v>
      </c>
      <c r="D183" s="9" t="s">
        <v>289</v>
      </c>
      <c r="E183" s="10"/>
    </row>
    <row r="184" spans="1:5" ht="12.95" customHeight="1">
      <c r="A184" s="8">
        <v>181</v>
      </c>
      <c r="B184" s="8" t="s">
        <v>290</v>
      </c>
      <c r="C184" s="8" t="str">
        <f>"202206010701"</f>
        <v>202206010701</v>
      </c>
      <c r="D184" s="9" t="s">
        <v>291</v>
      </c>
      <c r="E184" s="10"/>
    </row>
    <row r="185" spans="1:5" ht="12.95" customHeight="1">
      <c r="A185" s="8">
        <v>182</v>
      </c>
      <c r="B185" s="8" t="s">
        <v>292</v>
      </c>
      <c r="C185" s="8" t="str">
        <f>"202206010702"</f>
        <v>202206010702</v>
      </c>
      <c r="D185" s="9" t="s">
        <v>8</v>
      </c>
      <c r="E185" s="8" t="s">
        <v>9</v>
      </c>
    </row>
    <row r="186" spans="1:5" ht="12.95" customHeight="1">
      <c r="A186" s="8">
        <v>183</v>
      </c>
      <c r="B186" s="8" t="s">
        <v>293</v>
      </c>
      <c r="C186" s="8" t="str">
        <f>"202206010703"</f>
        <v>202206010703</v>
      </c>
      <c r="D186" s="9" t="s">
        <v>8</v>
      </c>
      <c r="E186" s="8" t="s">
        <v>9</v>
      </c>
    </row>
    <row r="187" spans="1:5" ht="12.95" customHeight="1">
      <c r="A187" s="8">
        <v>184</v>
      </c>
      <c r="B187" s="8" t="s">
        <v>294</v>
      </c>
      <c r="C187" s="8" t="str">
        <f>"202206010704"</f>
        <v>202206010704</v>
      </c>
      <c r="D187" s="9" t="s">
        <v>295</v>
      </c>
      <c r="E187" s="10"/>
    </row>
    <row r="188" spans="1:5" ht="12.95" customHeight="1">
      <c r="A188" s="8">
        <v>185</v>
      </c>
      <c r="B188" s="8" t="s">
        <v>296</v>
      </c>
      <c r="C188" s="8" t="str">
        <f>"202206010705"</f>
        <v>202206010705</v>
      </c>
      <c r="D188" s="9" t="s">
        <v>297</v>
      </c>
      <c r="E188" s="10"/>
    </row>
    <row r="189" spans="1:5" ht="12.95" customHeight="1">
      <c r="A189" s="8">
        <v>186</v>
      </c>
      <c r="B189" s="8" t="s">
        <v>298</v>
      </c>
      <c r="C189" s="8" t="str">
        <f>"202206010706"</f>
        <v>202206010706</v>
      </c>
      <c r="D189" s="9" t="s">
        <v>8</v>
      </c>
      <c r="E189" s="8" t="s">
        <v>9</v>
      </c>
    </row>
    <row r="190" spans="1:5" ht="12.95" customHeight="1">
      <c r="A190" s="8">
        <v>187</v>
      </c>
      <c r="B190" s="8" t="s">
        <v>299</v>
      </c>
      <c r="C190" s="8" t="str">
        <f>"202206010707"</f>
        <v>202206010707</v>
      </c>
      <c r="D190" s="9" t="s">
        <v>300</v>
      </c>
      <c r="E190" s="10"/>
    </row>
    <row r="191" spans="1:5" ht="12.95" customHeight="1">
      <c r="A191" s="8">
        <v>188</v>
      </c>
      <c r="B191" s="8" t="s">
        <v>301</v>
      </c>
      <c r="C191" s="8" t="str">
        <f>"202206010708"</f>
        <v>202206010708</v>
      </c>
      <c r="D191" s="9" t="s">
        <v>8</v>
      </c>
      <c r="E191" s="8" t="s">
        <v>9</v>
      </c>
    </row>
    <row r="192" spans="1:5" ht="12.95" customHeight="1">
      <c r="A192" s="8">
        <v>189</v>
      </c>
      <c r="B192" s="8" t="s">
        <v>302</v>
      </c>
      <c r="C192" s="8" t="str">
        <f>"202206010709"</f>
        <v>202206010709</v>
      </c>
      <c r="D192" s="9" t="s">
        <v>303</v>
      </c>
      <c r="E192" s="10"/>
    </row>
    <row r="193" spans="1:5" ht="12.95" customHeight="1">
      <c r="A193" s="8">
        <v>190</v>
      </c>
      <c r="B193" s="8" t="s">
        <v>304</v>
      </c>
      <c r="C193" s="8" t="str">
        <f>"202206010710"</f>
        <v>202206010710</v>
      </c>
      <c r="D193" s="9" t="s">
        <v>305</v>
      </c>
      <c r="E193" s="10"/>
    </row>
    <row r="194" spans="1:5" ht="12.95" customHeight="1">
      <c r="A194" s="8">
        <v>191</v>
      </c>
      <c r="B194" s="8" t="s">
        <v>306</v>
      </c>
      <c r="C194" s="8" t="str">
        <f>"202206010711"</f>
        <v>202206010711</v>
      </c>
      <c r="D194" s="9" t="s">
        <v>8</v>
      </c>
      <c r="E194" s="8" t="s">
        <v>9</v>
      </c>
    </row>
    <row r="195" spans="1:5" ht="12.95" customHeight="1">
      <c r="A195" s="8">
        <v>192</v>
      </c>
      <c r="B195" s="8" t="s">
        <v>307</v>
      </c>
      <c r="C195" s="8" t="str">
        <f>"202206010712"</f>
        <v>202206010712</v>
      </c>
      <c r="D195" s="9" t="s">
        <v>308</v>
      </c>
      <c r="E195" s="10"/>
    </row>
    <row r="196" spans="1:5" ht="12.95" customHeight="1">
      <c r="A196" s="8">
        <v>193</v>
      </c>
      <c r="B196" s="8" t="s">
        <v>309</v>
      </c>
      <c r="C196" s="8" t="str">
        <f>"202206010713"</f>
        <v>202206010713</v>
      </c>
      <c r="D196" s="9" t="s">
        <v>310</v>
      </c>
      <c r="E196" s="10"/>
    </row>
    <row r="197" spans="1:5" ht="12.95" customHeight="1">
      <c r="A197" s="8">
        <v>194</v>
      </c>
      <c r="B197" s="8" t="s">
        <v>311</v>
      </c>
      <c r="C197" s="8" t="str">
        <f>"202206010714"</f>
        <v>202206010714</v>
      </c>
      <c r="D197" s="9" t="s">
        <v>312</v>
      </c>
      <c r="E197" s="10"/>
    </row>
    <row r="198" spans="1:5" ht="12.95" customHeight="1">
      <c r="A198" s="8">
        <v>195</v>
      </c>
      <c r="B198" s="8" t="s">
        <v>313</v>
      </c>
      <c r="C198" s="8" t="str">
        <f>"202206010715"</f>
        <v>202206010715</v>
      </c>
      <c r="D198" s="9" t="s">
        <v>8</v>
      </c>
      <c r="E198" s="8" t="s">
        <v>9</v>
      </c>
    </row>
    <row r="199" spans="1:5" ht="12.95" customHeight="1">
      <c r="A199" s="8">
        <v>196</v>
      </c>
      <c r="B199" s="8" t="s">
        <v>314</v>
      </c>
      <c r="C199" s="8" t="str">
        <f>"202206010716"</f>
        <v>202206010716</v>
      </c>
      <c r="D199" s="9" t="s">
        <v>315</v>
      </c>
      <c r="E199" s="10"/>
    </row>
    <row r="200" spans="1:5" ht="12.95" customHeight="1">
      <c r="A200" s="8">
        <v>197</v>
      </c>
      <c r="B200" s="8" t="s">
        <v>316</v>
      </c>
      <c r="C200" s="8" t="str">
        <f>"202206010717"</f>
        <v>202206010717</v>
      </c>
      <c r="D200" s="9" t="s">
        <v>8</v>
      </c>
      <c r="E200" s="8" t="s">
        <v>9</v>
      </c>
    </row>
    <row r="201" spans="1:5" ht="12.95" customHeight="1">
      <c r="A201" s="8">
        <v>198</v>
      </c>
      <c r="B201" s="8" t="s">
        <v>317</v>
      </c>
      <c r="C201" s="8" t="str">
        <f>"202206010718"</f>
        <v>202206010718</v>
      </c>
      <c r="D201" s="9" t="s">
        <v>318</v>
      </c>
      <c r="E201" s="10"/>
    </row>
    <row r="202" spans="1:5" ht="12.95" customHeight="1">
      <c r="A202" s="8">
        <v>199</v>
      </c>
      <c r="B202" s="8" t="s">
        <v>319</v>
      </c>
      <c r="C202" s="8" t="str">
        <f>"202206010719"</f>
        <v>202206010719</v>
      </c>
      <c r="D202" s="9" t="s">
        <v>320</v>
      </c>
      <c r="E202" s="10"/>
    </row>
    <row r="203" spans="1:5" ht="12.95" customHeight="1">
      <c r="A203" s="8">
        <v>200</v>
      </c>
      <c r="B203" s="8" t="s">
        <v>321</v>
      </c>
      <c r="C203" s="8" t="str">
        <f>"202206010720"</f>
        <v>202206010720</v>
      </c>
      <c r="D203" s="9" t="s">
        <v>8</v>
      </c>
      <c r="E203" s="8" t="s">
        <v>9</v>
      </c>
    </row>
    <row r="204" spans="1:5" ht="12.95" customHeight="1">
      <c r="A204" s="8">
        <v>201</v>
      </c>
      <c r="B204" s="8" t="s">
        <v>322</v>
      </c>
      <c r="C204" s="8" t="str">
        <f>"202206010721"</f>
        <v>202206010721</v>
      </c>
      <c r="D204" s="9" t="s">
        <v>8</v>
      </c>
      <c r="E204" s="8" t="s">
        <v>9</v>
      </c>
    </row>
    <row r="205" spans="1:5" ht="12.95" customHeight="1">
      <c r="A205" s="8">
        <v>202</v>
      </c>
      <c r="B205" s="8" t="s">
        <v>323</v>
      </c>
      <c r="C205" s="8" t="str">
        <f>"202206010722"</f>
        <v>202206010722</v>
      </c>
      <c r="D205" s="9" t="s">
        <v>324</v>
      </c>
      <c r="E205" s="10"/>
    </row>
    <row r="206" spans="1:5" ht="12.95" customHeight="1">
      <c r="A206" s="8">
        <v>203</v>
      </c>
      <c r="B206" s="8" t="s">
        <v>325</v>
      </c>
      <c r="C206" s="8" t="str">
        <f>"202206010723"</f>
        <v>202206010723</v>
      </c>
      <c r="D206" s="9" t="s">
        <v>326</v>
      </c>
      <c r="E206" s="10"/>
    </row>
    <row r="207" spans="1:5" ht="12.95" customHeight="1">
      <c r="A207" s="8">
        <v>204</v>
      </c>
      <c r="B207" s="8" t="s">
        <v>327</v>
      </c>
      <c r="C207" s="8" t="str">
        <f>"202206010724"</f>
        <v>202206010724</v>
      </c>
      <c r="D207" s="9" t="s">
        <v>328</v>
      </c>
      <c r="E207" s="10"/>
    </row>
    <row r="208" spans="1:5" ht="12.95" customHeight="1">
      <c r="A208" s="8">
        <v>205</v>
      </c>
      <c r="B208" s="8" t="s">
        <v>329</v>
      </c>
      <c r="C208" s="8" t="str">
        <f>"202206010725"</f>
        <v>202206010725</v>
      </c>
      <c r="D208" s="9" t="s">
        <v>330</v>
      </c>
      <c r="E208" s="10"/>
    </row>
    <row r="209" spans="1:5" ht="12.95" customHeight="1">
      <c r="A209" s="8">
        <v>206</v>
      </c>
      <c r="B209" s="8" t="s">
        <v>331</v>
      </c>
      <c r="C209" s="8" t="str">
        <f>"202206010726"</f>
        <v>202206010726</v>
      </c>
      <c r="D209" s="9" t="s">
        <v>332</v>
      </c>
      <c r="E209" s="10"/>
    </row>
    <row r="210" spans="1:5" ht="12.95" customHeight="1">
      <c r="A210" s="8">
        <v>207</v>
      </c>
      <c r="B210" s="8" t="s">
        <v>121</v>
      </c>
      <c r="C210" s="8" t="str">
        <f>"202206010727"</f>
        <v>202206010727</v>
      </c>
      <c r="D210" s="9" t="s">
        <v>333</v>
      </c>
      <c r="E210" s="10"/>
    </row>
    <row r="211" spans="1:5" ht="12.95" customHeight="1">
      <c r="A211" s="8">
        <v>208</v>
      </c>
      <c r="B211" s="8" t="s">
        <v>334</v>
      </c>
      <c r="C211" s="8" t="str">
        <f>"202206010728"</f>
        <v>202206010728</v>
      </c>
      <c r="D211" s="9" t="s">
        <v>335</v>
      </c>
      <c r="E211" s="10"/>
    </row>
    <row r="212" spans="1:5" ht="12.95" customHeight="1">
      <c r="A212" s="8">
        <v>209</v>
      </c>
      <c r="B212" s="8" t="s">
        <v>336</v>
      </c>
      <c r="C212" s="8" t="str">
        <f>"202206010729"</f>
        <v>202206010729</v>
      </c>
      <c r="D212" s="9" t="s">
        <v>337</v>
      </c>
      <c r="E212" s="10"/>
    </row>
    <row r="213" spans="1:5" ht="12.95" customHeight="1">
      <c r="A213" s="8">
        <v>210</v>
      </c>
      <c r="B213" s="8" t="s">
        <v>338</v>
      </c>
      <c r="C213" s="8" t="str">
        <f>"202206010730"</f>
        <v>202206010730</v>
      </c>
      <c r="D213" s="9" t="s">
        <v>339</v>
      </c>
      <c r="E213" s="10"/>
    </row>
    <row r="214" spans="1:5" ht="12.95" customHeight="1">
      <c r="A214" s="8">
        <v>211</v>
      </c>
      <c r="B214" s="8" t="s">
        <v>340</v>
      </c>
      <c r="C214" s="8" t="str">
        <f>"202206010801"</f>
        <v>202206010801</v>
      </c>
      <c r="D214" s="9" t="s">
        <v>341</v>
      </c>
      <c r="E214" s="10"/>
    </row>
    <row r="215" spans="1:5" ht="12.95" customHeight="1">
      <c r="A215" s="8">
        <v>212</v>
      </c>
      <c r="B215" s="8" t="s">
        <v>342</v>
      </c>
      <c r="C215" s="8" t="str">
        <f>"202206010802"</f>
        <v>202206010802</v>
      </c>
      <c r="D215" s="9" t="s">
        <v>343</v>
      </c>
      <c r="E215" s="10"/>
    </row>
    <row r="216" spans="1:5" ht="12.95" customHeight="1">
      <c r="A216" s="8">
        <v>213</v>
      </c>
      <c r="B216" s="8" t="s">
        <v>344</v>
      </c>
      <c r="C216" s="8" t="str">
        <f>"202206010803"</f>
        <v>202206010803</v>
      </c>
      <c r="D216" s="9" t="s">
        <v>345</v>
      </c>
      <c r="E216" s="10"/>
    </row>
    <row r="217" spans="1:5" ht="12.95" customHeight="1">
      <c r="A217" s="8">
        <v>214</v>
      </c>
      <c r="B217" s="8" t="s">
        <v>346</v>
      </c>
      <c r="C217" s="8" t="str">
        <f>"202206010804"</f>
        <v>202206010804</v>
      </c>
      <c r="D217" s="9" t="s">
        <v>8</v>
      </c>
      <c r="E217" s="8" t="s">
        <v>9</v>
      </c>
    </row>
    <row r="218" spans="1:5" ht="12.95" customHeight="1">
      <c r="A218" s="8">
        <v>215</v>
      </c>
      <c r="B218" s="8" t="s">
        <v>347</v>
      </c>
      <c r="C218" s="8" t="str">
        <f>"202206010805"</f>
        <v>202206010805</v>
      </c>
      <c r="D218" s="9" t="s">
        <v>8</v>
      </c>
      <c r="E218" s="8" t="s">
        <v>9</v>
      </c>
    </row>
    <row r="219" spans="1:5" ht="12.95" customHeight="1">
      <c r="A219" s="8">
        <v>216</v>
      </c>
      <c r="B219" s="8" t="s">
        <v>348</v>
      </c>
      <c r="C219" s="8" t="str">
        <f>"202206010806"</f>
        <v>202206010806</v>
      </c>
      <c r="D219" s="9" t="s">
        <v>8</v>
      </c>
      <c r="E219" s="8" t="s">
        <v>9</v>
      </c>
    </row>
    <row r="220" spans="1:5" ht="12.95" customHeight="1">
      <c r="A220" s="8">
        <v>217</v>
      </c>
      <c r="B220" s="8" t="s">
        <v>349</v>
      </c>
      <c r="C220" s="8" t="str">
        <f>"202206010807"</f>
        <v>202206010807</v>
      </c>
      <c r="D220" s="9" t="s">
        <v>350</v>
      </c>
      <c r="E220" s="10"/>
    </row>
    <row r="221" spans="1:5" ht="12.95" customHeight="1">
      <c r="A221" s="8">
        <v>218</v>
      </c>
      <c r="B221" s="8" t="s">
        <v>351</v>
      </c>
      <c r="C221" s="8" t="str">
        <f>"202206010808"</f>
        <v>202206010808</v>
      </c>
      <c r="D221" s="9" t="s">
        <v>352</v>
      </c>
      <c r="E221" s="10"/>
    </row>
    <row r="222" spans="1:5" ht="12.95" customHeight="1">
      <c r="A222" s="8">
        <v>219</v>
      </c>
      <c r="B222" s="8" t="s">
        <v>353</v>
      </c>
      <c r="C222" s="8" t="str">
        <f>"202206010809"</f>
        <v>202206010809</v>
      </c>
      <c r="D222" s="9" t="s">
        <v>8</v>
      </c>
      <c r="E222" s="8" t="s">
        <v>9</v>
      </c>
    </row>
    <row r="223" spans="1:5" ht="12.95" customHeight="1">
      <c r="A223" s="8">
        <v>220</v>
      </c>
      <c r="B223" s="8" t="s">
        <v>354</v>
      </c>
      <c r="C223" s="8" t="str">
        <f>"202206010810"</f>
        <v>202206010810</v>
      </c>
      <c r="D223" s="9" t="s">
        <v>8</v>
      </c>
      <c r="E223" s="8" t="s">
        <v>9</v>
      </c>
    </row>
    <row r="224" spans="1:5" ht="12.95" customHeight="1">
      <c r="A224" s="8">
        <v>221</v>
      </c>
      <c r="B224" s="8" t="s">
        <v>355</v>
      </c>
      <c r="C224" s="8" t="str">
        <f>"202206010811"</f>
        <v>202206010811</v>
      </c>
      <c r="D224" s="9" t="s">
        <v>356</v>
      </c>
      <c r="E224" s="10"/>
    </row>
    <row r="225" spans="1:5" ht="12.95" customHeight="1">
      <c r="A225" s="8">
        <v>222</v>
      </c>
      <c r="B225" s="8" t="s">
        <v>357</v>
      </c>
      <c r="C225" s="8" t="str">
        <f>"202206010812"</f>
        <v>202206010812</v>
      </c>
      <c r="D225" s="9" t="s">
        <v>358</v>
      </c>
      <c r="E225" s="10"/>
    </row>
    <row r="226" spans="1:5" ht="12.95" customHeight="1">
      <c r="A226" s="8">
        <v>223</v>
      </c>
      <c r="B226" s="8" t="s">
        <v>359</v>
      </c>
      <c r="C226" s="8" t="str">
        <f>"202206010813"</f>
        <v>202206010813</v>
      </c>
      <c r="D226" s="9" t="s">
        <v>192</v>
      </c>
      <c r="E226" s="10"/>
    </row>
    <row r="227" spans="1:5" ht="12.95" customHeight="1">
      <c r="A227" s="8">
        <v>224</v>
      </c>
      <c r="B227" s="8" t="s">
        <v>360</v>
      </c>
      <c r="C227" s="8" t="str">
        <f>"202206010814"</f>
        <v>202206010814</v>
      </c>
      <c r="D227" s="9" t="s">
        <v>254</v>
      </c>
      <c r="E227" s="10"/>
    </row>
    <row r="228" spans="1:5" ht="12.95" customHeight="1">
      <c r="A228" s="8">
        <v>225</v>
      </c>
      <c r="B228" s="8" t="s">
        <v>361</v>
      </c>
      <c r="C228" s="8" t="str">
        <f>"202206010815"</f>
        <v>202206010815</v>
      </c>
      <c r="D228" s="9" t="s">
        <v>8</v>
      </c>
      <c r="E228" s="8" t="s">
        <v>9</v>
      </c>
    </row>
    <row r="229" spans="1:5" ht="12.95" customHeight="1">
      <c r="A229" s="8">
        <v>226</v>
      </c>
      <c r="B229" s="8" t="s">
        <v>362</v>
      </c>
      <c r="C229" s="8" t="str">
        <f>"202206010816"</f>
        <v>202206010816</v>
      </c>
      <c r="D229" s="9" t="s">
        <v>363</v>
      </c>
      <c r="E229" s="10"/>
    </row>
    <row r="230" spans="1:5" ht="12.95" customHeight="1">
      <c r="A230" s="8">
        <v>227</v>
      </c>
      <c r="B230" s="8" t="s">
        <v>364</v>
      </c>
      <c r="C230" s="8" t="str">
        <f>"202206010817"</f>
        <v>202206010817</v>
      </c>
      <c r="D230" s="9" t="s">
        <v>365</v>
      </c>
      <c r="E230" s="10"/>
    </row>
    <row r="231" spans="1:5" ht="12.95" customHeight="1">
      <c r="A231" s="8">
        <v>228</v>
      </c>
      <c r="B231" s="8" t="s">
        <v>366</v>
      </c>
      <c r="C231" s="8" t="str">
        <f>"202206010818"</f>
        <v>202206010818</v>
      </c>
      <c r="D231" s="9" t="s">
        <v>8</v>
      </c>
      <c r="E231" s="8" t="s">
        <v>9</v>
      </c>
    </row>
    <row r="232" spans="1:5" ht="12.95" customHeight="1">
      <c r="A232" s="8">
        <v>229</v>
      </c>
      <c r="B232" s="8" t="s">
        <v>367</v>
      </c>
      <c r="C232" s="8" t="str">
        <f>"202206010819"</f>
        <v>202206010819</v>
      </c>
      <c r="D232" s="9" t="s">
        <v>8</v>
      </c>
      <c r="E232" s="8" t="s">
        <v>9</v>
      </c>
    </row>
    <row r="233" spans="1:5" ht="12.95" customHeight="1">
      <c r="A233" s="8">
        <v>230</v>
      </c>
      <c r="B233" s="8" t="s">
        <v>368</v>
      </c>
      <c r="C233" s="8" t="str">
        <f>"202206010820"</f>
        <v>202206010820</v>
      </c>
      <c r="D233" s="9" t="s">
        <v>369</v>
      </c>
      <c r="E233" s="10"/>
    </row>
    <row r="234" spans="1:5" ht="12.95" customHeight="1">
      <c r="A234" s="8">
        <v>231</v>
      </c>
      <c r="B234" s="8" t="s">
        <v>370</v>
      </c>
      <c r="C234" s="8" t="str">
        <f>"202206010821"</f>
        <v>202206010821</v>
      </c>
      <c r="D234" s="9" t="s">
        <v>371</v>
      </c>
      <c r="E234" s="10"/>
    </row>
    <row r="235" spans="1:5" ht="12.95" customHeight="1">
      <c r="A235" s="8">
        <v>232</v>
      </c>
      <c r="B235" s="8" t="s">
        <v>372</v>
      </c>
      <c r="C235" s="8" t="str">
        <f>"202206010822"</f>
        <v>202206010822</v>
      </c>
      <c r="D235" s="9" t="s">
        <v>8</v>
      </c>
      <c r="E235" s="8" t="s">
        <v>9</v>
      </c>
    </row>
    <row r="236" spans="1:5" ht="12.95" customHeight="1">
      <c r="A236" s="8">
        <v>233</v>
      </c>
      <c r="B236" s="8" t="s">
        <v>373</v>
      </c>
      <c r="C236" s="8" t="str">
        <f>"202206010823"</f>
        <v>202206010823</v>
      </c>
      <c r="D236" s="9" t="s">
        <v>8</v>
      </c>
      <c r="E236" s="8" t="s">
        <v>9</v>
      </c>
    </row>
    <row r="237" spans="1:5" ht="12.95" customHeight="1">
      <c r="A237" s="8">
        <v>234</v>
      </c>
      <c r="B237" s="8" t="s">
        <v>374</v>
      </c>
      <c r="C237" s="8" t="str">
        <f>"202206010824"</f>
        <v>202206010824</v>
      </c>
      <c r="D237" s="9" t="s">
        <v>8</v>
      </c>
      <c r="E237" s="8" t="s">
        <v>9</v>
      </c>
    </row>
    <row r="238" spans="1:5" ht="12.95" customHeight="1">
      <c r="A238" s="8">
        <v>235</v>
      </c>
      <c r="B238" s="8" t="s">
        <v>375</v>
      </c>
      <c r="C238" s="8" t="str">
        <f>"202206010825"</f>
        <v>202206010825</v>
      </c>
      <c r="D238" s="9" t="s">
        <v>376</v>
      </c>
      <c r="E238" s="10"/>
    </row>
    <row r="239" spans="1:5" ht="12.95" customHeight="1">
      <c r="A239" s="8">
        <v>236</v>
      </c>
      <c r="B239" s="8" t="s">
        <v>377</v>
      </c>
      <c r="C239" s="8" t="str">
        <f>"202206010826"</f>
        <v>202206010826</v>
      </c>
      <c r="D239" s="9" t="s">
        <v>378</v>
      </c>
      <c r="E239" s="10"/>
    </row>
    <row r="240" spans="1:5" ht="12.95" customHeight="1">
      <c r="A240" s="8">
        <v>237</v>
      </c>
      <c r="B240" s="8" t="s">
        <v>379</v>
      </c>
      <c r="C240" s="8" t="str">
        <f>"202206010827"</f>
        <v>202206010827</v>
      </c>
      <c r="D240" s="9" t="s">
        <v>380</v>
      </c>
      <c r="E240" s="10"/>
    </row>
    <row r="241" spans="1:5" ht="12.95" customHeight="1">
      <c r="A241" s="8">
        <v>238</v>
      </c>
      <c r="B241" s="8" t="s">
        <v>381</v>
      </c>
      <c r="C241" s="8" t="str">
        <f>"202206010828"</f>
        <v>202206010828</v>
      </c>
      <c r="D241" s="9" t="s">
        <v>8</v>
      </c>
      <c r="E241" s="8" t="s">
        <v>9</v>
      </c>
    </row>
    <row r="242" spans="1:5" ht="12.95" customHeight="1">
      <c r="A242" s="8">
        <v>239</v>
      </c>
      <c r="B242" s="8" t="s">
        <v>382</v>
      </c>
      <c r="C242" s="8" t="str">
        <f>"202206010829"</f>
        <v>202206010829</v>
      </c>
      <c r="D242" s="9" t="s">
        <v>383</v>
      </c>
      <c r="E242" s="10"/>
    </row>
    <row r="243" spans="1:5" ht="12.95" customHeight="1">
      <c r="A243" s="8">
        <v>240</v>
      </c>
      <c r="B243" s="8" t="s">
        <v>384</v>
      </c>
      <c r="C243" s="8" t="str">
        <f>"202206010830"</f>
        <v>202206010830</v>
      </c>
      <c r="D243" s="9" t="s">
        <v>385</v>
      </c>
      <c r="E243" s="10"/>
    </row>
    <row r="244" spans="1:5" ht="12.95" customHeight="1">
      <c r="A244" s="8">
        <v>241</v>
      </c>
      <c r="B244" s="8" t="s">
        <v>276</v>
      </c>
      <c r="C244" s="8" t="str">
        <f>"202206010901"</f>
        <v>202206010901</v>
      </c>
      <c r="D244" s="9" t="s">
        <v>8</v>
      </c>
      <c r="E244" s="8" t="s">
        <v>9</v>
      </c>
    </row>
    <row r="245" spans="1:5" ht="12.95" customHeight="1">
      <c r="A245" s="8">
        <v>242</v>
      </c>
      <c r="B245" s="8" t="s">
        <v>386</v>
      </c>
      <c r="C245" s="8" t="str">
        <f>"202206010902"</f>
        <v>202206010902</v>
      </c>
      <c r="D245" s="9" t="s">
        <v>387</v>
      </c>
      <c r="E245" s="10"/>
    </row>
    <row r="246" spans="1:5" ht="12.95" customHeight="1">
      <c r="A246" s="8">
        <v>243</v>
      </c>
      <c r="B246" s="8" t="s">
        <v>388</v>
      </c>
      <c r="C246" s="8" t="str">
        <f>"202206010903"</f>
        <v>202206010903</v>
      </c>
      <c r="D246" s="9" t="s">
        <v>389</v>
      </c>
      <c r="E246" s="10"/>
    </row>
    <row r="247" spans="1:5" ht="12.95" customHeight="1">
      <c r="A247" s="8">
        <v>244</v>
      </c>
      <c r="B247" s="8" t="s">
        <v>390</v>
      </c>
      <c r="C247" s="8" t="str">
        <f>"202206010904"</f>
        <v>202206010904</v>
      </c>
      <c r="D247" s="9" t="s">
        <v>391</v>
      </c>
      <c r="E247" s="10"/>
    </row>
    <row r="248" spans="1:5" ht="12.95" customHeight="1">
      <c r="A248" s="8">
        <v>245</v>
      </c>
      <c r="B248" s="8" t="s">
        <v>392</v>
      </c>
      <c r="C248" s="8" t="str">
        <f>"202206010905"</f>
        <v>202206010905</v>
      </c>
      <c r="D248" s="9" t="s">
        <v>393</v>
      </c>
      <c r="E248" s="10"/>
    </row>
    <row r="249" spans="1:5" ht="12.95" customHeight="1">
      <c r="A249" s="8">
        <v>246</v>
      </c>
      <c r="B249" s="8" t="s">
        <v>394</v>
      </c>
      <c r="C249" s="8" t="str">
        <f>"202206010906"</f>
        <v>202206010906</v>
      </c>
      <c r="D249" s="9" t="s">
        <v>395</v>
      </c>
      <c r="E249" s="10"/>
    </row>
    <row r="250" spans="1:5" ht="12.95" customHeight="1">
      <c r="A250" s="8">
        <v>247</v>
      </c>
      <c r="B250" s="8" t="s">
        <v>396</v>
      </c>
      <c r="C250" s="8" t="str">
        <f>"202206010907"</f>
        <v>202206010907</v>
      </c>
      <c r="D250" s="9" t="s">
        <v>397</v>
      </c>
      <c r="E250" s="10"/>
    </row>
    <row r="251" spans="1:5" ht="12.95" customHeight="1">
      <c r="A251" s="8">
        <v>248</v>
      </c>
      <c r="B251" s="8" t="s">
        <v>398</v>
      </c>
      <c r="C251" s="8" t="str">
        <f>"202206010908"</f>
        <v>202206010908</v>
      </c>
      <c r="D251" s="9" t="s">
        <v>399</v>
      </c>
      <c r="E251" s="10"/>
    </row>
    <row r="252" spans="1:5" ht="12.95" customHeight="1">
      <c r="A252" s="8">
        <v>249</v>
      </c>
      <c r="B252" s="8" t="s">
        <v>400</v>
      </c>
      <c r="C252" s="8" t="str">
        <f>"202206010909"</f>
        <v>202206010909</v>
      </c>
      <c r="D252" s="9" t="s">
        <v>401</v>
      </c>
      <c r="E252" s="10"/>
    </row>
    <row r="253" spans="1:5" ht="12.95" customHeight="1">
      <c r="A253" s="8">
        <v>250</v>
      </c>
      <c r="B253" s="8" t="s">
        <v>402</v>
      </c>
      <c r="C253" s="8" t="str">
        <f>"202206010910"</f>
        <v>202206010910</v>
      </c>
      <c r="D253" s="9" t="s">
        <v>8</v>
      </c>
      <c r="E253" s="8" t="s">
        <v>9</v>
      </c>
    </row>
    <row r="254" spans="1:5" ht="12.95" customHeight="1">
      <c r="A254" s="8">
        <v>251</v>
      </c>
      <c r="B254" s="8" t="s">
        <v>403</v>
      </c>
      <c r="C254" s="8" t="str">
        <f>"202206010911"</f>
        <v>202206010911</v>
      </c>
      <c r="D254" s="9" t="s">
        <v>404</v>
      </c>
      <c r="E254" s="10"/>
    </row>
    <row r="255" spans="1:5" ht="12.95" customHeight="1">
      <c r="A255" s="8">
        <v>252</v>
      </c>
      <c r="B255" s="8" t="s">
        <v>405</v>
      </c>
      <c r="C255" s="8" t="str">
        <f>"202206010912"</f>
        <v>202206010912</v>
      </c>
      <c r="D255" s="9" t="s">
        <v>8</v>
      </c>
      <c r="E255" s="8" t="s">
        <v>9</v>
      </c>
    </row>
    <row r="256" spans="1:5" ht="12.95" customHeight="1">
      <c r="A256" s="8">
        <v>253</v>
      </c>
      <c r="B256" s="8" t="s">
        <v>406</v>
      </c>
      <c r="C256" s="8" t="str">
        <f>"202206010913"</f>
        <v>202206010913</v>
      </c>
      <c r="D256" s="9" t="s">
        <v>407</v>
      </c>
      <c r="E256" s="10"/>
    </row>
    <row r="257" spans="1:5" ht="12.95" customHeight="1">
      <c r="A257" s="8">
        <v>254</v>
      </c>
      <c r="B257" s="8" t="s">
        <v>408</v>
      </c>
      <c r="C257" s="8" t="str">
        <f>"202206010914"</f>
        <v>202206010914</v>
      </c>
      <c r="D257" s="9" t="s">
        <v>409</v>
      </c>
      <c r="E257" s="10"/>
    </row>
    <row r="258" spans="1:5" ht="12.95" customHeight="1">
      <c r="A258" s="8">
        <v>255</v>
      </c>
      <c r="B258" s="8" t="s">
        <v>410</v>
      </c>
      <c r="C258" s="8" t="str">
        <f>"202206010915"</f>
        <v>202206010915</v>
      </c>
      <c r="D258" s="9" t="s">
        <v>411</v>
      </c>
      <c r="E258" s="10"/>
    </row>
    <row r="259" spans="1:5" ht="12.95" customHeight="1">
      <c r="A259" s="8">
        <v>256</v>
      </c>
      <c r="B259" s="8" t="s">
        <v>412</v>
      </c>
      <c r="C259" s="8" t="str">
        <f>"202206010916"</f>
        <v>202206010916</v>
      </c>
      <c r="D259" s="9" t="s">
        <v>413</v>
      </c>
      <c r="E259" s="10"/>
    </row>
    <row r="260" spans="1:5" ht="12.95" customHeight="1">
      <c r="A260" s="8">
        <v>257</v>
      </c>
      <c r="B260" s="8" t="s">
        <v>414</v>
      </c>
      <c r="C260" s="8" t="str">
        <f>"202206010917"</f>
        <v>202206010917</v>
      </c>
      <c r="D260" s="9" t="s">
        <v>8</v>
      </c>
      <c r="E260" s="8" t="s">
        <v>9</v>
      </c>
    </row>
    <row r="261" spans="1:5" ht="12.95" customHeight="1">
      <c r="A261" s="8">
        <v>258</v>
      </c>
      <c r="B261" s="8" t="s">
        <v>415</v>
      </c>
      <c r="C261" s="8" t="str">
        <f>"202206010918"</f>
        <v>202206010918</v>
      </c>
      <c r="D261" s="9" t="s">
        <v>416</v>
      </c>
      <c r="E261" s="10"/>
    </row>
    <row r="262" spans="1:5" ht="12.95" customHeight="1">
      <c r="A262" s="8">
        <v>259</v>
      </c>
      <c r="B262" s="8" t="s">
        <v>417</v>
      </c>
      <c r="C262" s="8" t="str">
        <f>"202206010919"</f>
        <v>202206010919</v>
      </c>
      <c r="D262" s="9" t="s">
        <v>8</v>
      </c>
      <c r="E262" s="8" t="s">
        <v>9</v>
      </c>
    </row>
    <row r="263" spans="1:5" ht="12.95" customHeight="1">
      <c r="A263" s="8">
        <v>260</v>
      </c>
      <c r="B263" s="8" t="s">
        <v>418</v>
      </c>
      <c r="C263" s="8" t="str">
        <f>"202206010920"</f>
        <v>202206010920</v>
      </c>
      <c r="D263" s="9" t="s">
        <v>8</v>
      </c>
      <c r="E263" s="8" t="s">
        <v>9</v>
      </c>
    </row>
    <row r="264" spans="1:5" ht="12.95" customHeight="1">
      <c r="A264" s="8">
        <v>261</v>
      </c>
      <c r="B264" s="8" t="s">
        <v>419</v>
      </c>
      <c r="C264" s="8" t="str">
        <f>"202206010921"</f>
        <v>202206010921</v>
      </c>
      <c r="D264" s="9" t="s">
        <v>420</v>
      </c>
      <c r="E264" s="10"/>
    </row>
    <row r="265" spans="1:5" ht="12.95" customHeight="1">
      <c r="A265" s="8">
        <v>262</v>
      </c>
      <c r="B265" s="8" t="s">
        <v>421</v>
      </c>
      <c r="C265" s="8" t="str">
        <f>"202206010922"</f>
        <v>202206010922</v>
      </c>
      <c r="D265" s="9" t="s">
        <v>422</v>
      </c>
      <c r="E265" s="10"/>
    </row>
    <row r="266" spans="1:5" ht="12.95" customHeight="1">
      <c r="A266" s="8">
        <v>263</v>
      </c>
      <c r="B266" s="8" t="s">
        <v>423</v>
      </c>
      <c r="C266" s="8" t="str">
        <f>"202206010923"</f>
        <v>202206010923</v>
      </c>
      <c r="D266" s="9" t="s">
        <v>56</v>
      </c>
      <c r="E266" s="10"/>
    </row>
    <row r="267" spans="1:5" ht="12.95" customHeight="1">
      <c r="A267" s="8">
        <v>264</v>
      </c>
      <c r="B267" s="8" t="s">
        <v>424</v>
      </c>
      <c r="C267" s="8" t="str">
        <f>"202206010924"</f>
        <v>202206010924</v>
      </c>
      <c r="D267" s="9" t="s">
        <v>8</v>
      </c>
      <c r="E267" s="8" t="s">
        <v>9</v>
      </c>
    </row>
    <row r="268" spans="1:5" ht="12.95" customHeight="1">
      <c r="A268" s="8">
        <v>265</v>
      </c>
      <c r="B268" s="8" t="s">
        <v>425</v>
      </c>
      <c r="C268" s="8" t="str">
        <f>"202206010925"</f>
        <v>202206010925</v>
      </c>
      <c r="D268" s="9" t="s">
        <v>8</v>
      </c>
      <c r="E268" s="8" t="s">
        <v>9</v>
      </c>
    </row>
    <row r="269" spans="1:5" ht="12.95" customHeight="1">
      <c r="A269" s="8">
        <v>266</v>
      </c>
      <c r="B269" s="8" t="s">
        <v>426</v>
      </c>
      <c r="C269" s="8" t="str">
        <f>"202206010926"</f>
        <v>202206010926</v>
      </c>
      <c r="D269" s="9" t="s">
        <v>427</v>
      </c>
      <c r="E269" s="10"/>
    </row>
    <row r="270" spans="1:5" ht="12.95" customHeight="1">
      <c r="A270" s="8">
        <v>267</v>
      </c>
      <c r="B270" s="8" t="s">
        <v>428</v>
      </c>
      <c r="C270" s="8" t="str">
        <f>"202206010927"</f>
        <v>202206010927</v>
      </c>
      <c r="D270" s="9" t="s">
        <v>429</v>
      </c>
      <c r="E270" s="10"/>
    </row>
    <row r="271" spans="1:5" ht="12.95" customHeight="1">
      <c r="A271" s="8">
        <v>268</v>
      </c>
      <c r="B271" s="8" t="s">
        <v>430</v>
      </c>
      <c r="C271" s="8" t="str">
        <f>"202206010928"</f>
        <v>202206010928</v>
      </c>
      <c r="D271" s="9" t="s">
        <v>387</v>
      </c>
      <c r="E271" s="10"/>
    </row>
    <row r="272" spans="1:5" ht="12.95" customHeight="1">
      <c r="A272" s="8">
        <v>269</v>
      </c>
      <c r="B272" s="8" t="s">
        <v>431</v>
      </c>
      <c r="C272" s="8" t="str">
        <f>"202206010929"</f>
        <v>202206010929</v>
      </c>
      <c r="D272" s="9" t="s">
        <v>8</v>
      </c>
      <c r="E272" s="8" t="s">
        <v>9</v>
      </c>
    </row>
    <row r="273" spans="1:5" ht="12.95" customHeight="1">
      <c r="A273" s="8">
        <v>270</v>
      </c>
      <c r="B273" s="8" t="s">
        <v>432</v>
      </c>
      <c r="C273" s="8" t="str">
        <f>"202206010930"</f>
        <v>202206010930</v>
      </c>
      <c r="D273" s="9" t="s">
        <v>8</v>
      </c>
      <c r="E273" s="8" t="s">
        <v>9</v>
      </c>
    </row>
    <row r="274" spans="1:5" ht="12.95" customHeight="1">
      <c r="A274" s="8">
        <v>271</v>
      </c>
      <c r="B274" s="8" t="s">
        <v>433</v>
      </c>
      <c r="C274" s="8" t="str">
        <f>"202206011001"</f>
        <v>202206011001</v>
      </c>
      <c r="D274" s="9" t="s">
        <v>434</v>
      </c>
      <c r="E274" s="10"/>
    </row>
    <row r="275" spans="1:5" ht="12.95" customHeight="1">
      <c r="A275" s="8">
        <v>272</v>
      </c>
      <c r="B275" s="8" t="s">
        <v>435</v>
      </c>
      <c r="C275" s="8" t="str">
        <f>"202206011002"</f>
        <v>202206011002</v>
      </c>
      <c r="D275" s="9" t="s">
        <v>436</v>
      </c>
      <c r="E275" s="10"/>
    </row>
    <row r="276" spans="1:5" ht="12.95" customHeight="1">
      <c r="A276" s="8">
        <v>273</v>
      </c>
      <c r="B276" s="8" t="s">
        <v>437</v>
      </c>
      <c r="C276" s="8" t="str">
        <f>"202206011003"</f>
        <v>202206011003</v>
      </c>
      <c r="D276" s="9" t="s">
        <v>438</v>
      </c>
      <c r="E276" s="10"/>
    </row>
    <row r="277" spans="1:5" ht="12.95" customHeight="1">
      <c r="A277" s="8">
        <v>274</v>
      </c>
      <c r="B277" s="8" t="s">
        <v>439</v>
      </c>
      <c r="C277" s="8" t="str">
        <f>"202206011004"</f>
        <v>202206011004</v>
      </c>
      <c r="D277" s="9" t="s">
        <v>8</v>
      </c>
      <c r="E277" s="8" t="s">
        <v>9</v>
      </c>
    </row>
    <row r="278" spans="1:5" ht="12.95" customHeight="1">
      <c r="A278" s="8">
        <v>275</v>
      </c>
      <c r="B278" s="8" t="s">
        <v>440</v>
      </c>
      <c r="C278" s="8" t="str">
        <f>"202206011005"</f>
        <v>202206011005</v>
      </c>
      <c r="D278" s="9" t="s">
        <v>8</v>
      </c>
      <c r="E278" s="8" t="s">
        <v>9</v>
      </c>
    </row>
    <row r="279" spans="1:5" ht="12.95" customHeight="1">
      <c r="A279" s="8">
        <v>276</v>
      </c>
      <c r="B279" s="8" t="s">
        <v>441</v>
      </c>
      <c r="C279" s="8" t="str">
        <f>"202206011006"</f>
        <v>202206011006</v>
      </c>
      <c r="D279" s="9" t="s">
        <v>8</v>
      </c>
      <c r="E279" s="8" t="s">
        <v>9</v>
      </c>
    </row>
    <row r="280" spans="1:5" ht="12.95" customHeight="1">
      <c r="A280" s="8">
        <v>277</v>
      </c>
      <c r="B280" s="8" t="s">
        <v>442</v>
      </c>
      <c r="C280" s="8" t="str">
        <f>"202206011007"</f>
        <v>202206011007</v>
      </c>
      <c r="D280" s="9" t="s">
        <v>8</v>
      </c>
      <c r="E280" s="8" t="s">
        <v>9</v>
      </c>
    </row>
    <row r="281" spans="1:5" ht="12.95" customHeight="1">
      <c r="A281" s="8">
        <v>278</v>
      </c>
      <c r="B281" s="8" t="s">
        <v>443</v>
      </c>
      <c r="C281" s="8" t="str">
        <f>"202206011008"</f>
        <v>202206011008</v>
      </c>
      <c r="D281" s="9" t="s">
        <v>8</v>
      </c>
      <c r="E281" s="8" t="s">
        <v>9</v>
      </c>
    </row>
    <row r="282" spans="1:5" ht="12.95" customHeight="1">
      <c r="A282" s="8">
        <v>279</v>
      </c>
      <c r="B282" s="8" t="s">
        <v>444</v>
      </c>
      <c r="C282" s="8" t="str">
        <f>"202206011009"</f>
        <v>202206011009</v>
      </c>
      <c r="D282" s="9" t="s">
        <v>8</v>
      </c>
      <c r="E282" s="8" t="s">
        <v>9</v>
      </c>
    </row>
    <row r="283" spans="1:5" ht="12.95" customHeight="1">
      <c r="A283" s="8">
        <v>280</v>
      </c>
      <c r="B283" s="8" t="s">
        <v>445</v>
      </c>
      <c r="C283" s="8" t="str">
        <f>"202206011010"</f>
        <v>202206011010</v>
      </c>
      <c r="D283" s="9" t="s">
        <v>8</v>
      </c>
      <c r="E283" s="8" t="s">
        <v>9</v>
      </c>
    </row>
    <row r="284" spans="1:5" ht="12.95" customHeight="1">
      <c r="A284" s="8">
        <v>281</v>
      </c>
      <c r="B284" s="8" t="s">
        <v>446</v>
      </c>
      <c r="C284" s="8" t="str">
        <f>"202206011011"</f>
        <v>202206011011</v>
      </c>
      <c r="D284" s="9" t="s">
        <v>8</v>
      </c>
      <c r="E284" s="8" t="s">
        <v>9</v>
      </c>
    </row>
    <row r="285" spans="1:5" ht="12.95" customHeight="1">
      <c r="A285" s="8">
        <v>282</v>
      </c>
      <c r="B285" s="8" t="s">
        <v>447</v>
      </c>
      <c r="C285" s="8" t="str">
        <f>"202206011012"</f>
        <v>202206011012</v>
      </c>
      <c r="D285" s="9" t="s">
        <v>8</v>
      </c>
      <c r="E285" s="8" t="s">
        <v>9</v>
      </c>
    </row>
    <row r="286" spans="1:5" ht="12.95" customHeight="1">
      <c r="A286" s="8">
        <v>283</v>
      </c>
      <c r="B286" s="8" t="s">
        <v>448</v>
      </c>
      <c r="C286" s="8" t="str">
        <f>"202206011013"</f>
        <v>202206011013</v>
      </c>
      <c r="D286" s="9" t="s">
        <v>449</v>
      </c>
      <c r="E286" s="10"/>
    </row>
    <row r="287" spans="1:5" ht="12.95" customHeight="1">
      <c r="A287" s="8">
        <v>284</v>
      </c>
      <c r="B287" s="8" t="s">
        <v>450</v>
      </c>
      <c r="C287" s="8" t="str">
        <f>"202206011014"</f>
        <v>202206011014</v>
      </c>
      <c r="D287" s="9" t="s">
        <v>451</v>
      </c>
      <c r="E287" s="10"/>
    </row>
    <row r="288" spans="1:5" ht="12.95" customHeight="1">
      <c r="A288" s="8">
        <v>285</v>
      </c>
      <c r="B288" s="8" t="s">
        <v>452</v>
      </c>
      <c r="C288" s="8" t="str">
        <f>"202206011015"</f>
        <v>202206011015</v>
      </c>
      <c r="D288" s="9" t="s">
        <v>453</v>
      </c>
      <c r="E288" s="10"/>
    </row>
    <row r="289" spans="1:5" ht="12.95" customHeight="1">
      <c r="A289" s="8">
        <v>286</v>
      </c>
      <c r="B289" s="8" t="s">
        <v>454</v>
      </c>
      <c r="C289" s="8" t="str">
        <f>"202206011016"</f>
        <v>202206011016</v>
      </c>
      <c r="D289" s="9" t="s">
        <v>455</v>
      </c>
      <c r="E289" s="10"/>
    </row>
    <row r="290" spans="1:5" ht="12.95" customHeight="1">
      <c r="A290" s="8">
        <v>287</v>
      </c>
      <c r="B290" s="8" t="s">
        <v>456</v>
      </c>
      <c r="C290" s="8" t="str">
        <f>"202206011017"</f>
        <v>202206011017</v>
      </c>
      <c r="D290" s="9" t="s">
        <v>457</v>
      </c>
      <c r="E290" s="10"/>
    </row>
    <row r="291" spans="1:5" ht="12.95" customHeight="1">
      <c r="A291" s="8">
        <v>288</v>
      </c>
      <c r="B291" s="8" t="s">
        <v>458</v>
      </c>
      <c r="C291" s="8" t="str">
        <f>"202206011018"</f>
        <v>202206011018</v>
      </c>
      <c r="D291" s="9" t="s">
        <v>459</v>
      </c>
      <c r="E291" s="10"/>
    </row>
    <row r="292" spans="1:5" ht="12.95" customHeight="1">
      <c r="A292" s="8">
        <v>289</v>
      </c>
      <c r="B292" s="8" t="s">
        <v>460</v>
      </c>
      <c r="C292" s="8" t="str">
        <f>"202206011019"</f>
        <v>202206011019</v>
      </c>
      <c r="D292" s="9" t="s">
        <v>8</v>
      </c>
      <c r="E292" s="8" t="s">
        <v>9</v>
      </c>
    </row>
    <row r="293" spans="1:5" ht="12.95" customHeight="1">
      <c r="A293" s="8">
        <v>290</v>
      </c>
      <c r="B293" s="8" t="s">
        <v>461</v>
      </c>
      <c r="C293" s="8" t="str">
        <f>"202206011020"</f>
        <v>202206011020</v>
      </c>
      <c r="D293" s="9" t="s">
        <v>462</v>
      </c>
      <c r="E293" s="10"/>
    </row>
    <row r="294" spans="1:5" ht="12.95" customHeight="1">
      <c r="A294" s="8">
        <v>291</v>
      </c>
      <c r="B294" s="8" t="s">
        <v>463</v>
      </c>
      <c r="C294" s="8" t="str">
        <f>"202206011021"</f>
        <v>202206011021</v>
      </c>
      <c r="D294" s="9" t="s">
        <v>8</v>
      </c>
      <c r="E294" s="8" t="s">
        <v>9</v>
      </c>
    </row>
    <row r="295" spans="1:5" ht="12.95" customHeight="1">
      <c r="A295" s="8">
        <v>292</v>
      </c>
      <c r="B295" s="8" t="s">
        <v>464</v>
      </c>
      <c r="C295" s="8" t="str">
        <f>"202206011022"</f>
        <v>202206011022</v>
      </c>
      <c r="D295" s="9" t="s">
        <v>8</v>
      </c>
      <c r="E295" s="8" t="s">
        <v>9</v>
      </c>
    </row>
    <row r="296" spans="1:5" ht="12.95" customHeight="1">
      <c r="A296" s="8">
        <v>293</v>
      </c>
      <c r="B296" s="8" t="s">
        <v>465</v>
      </c>
      <c r="C296" s="8" t="str">
        <f>"202206011023"</f>
        <v>202206011023</v>
      </c>
      <c r="D296" s="9" t="s">
        <v>466</v>
      </c>
      <c r="E296" s="10"/>
    </row>
    <row r="297" spans="1:5" ht="12.95" customHeight="1">
      <c r="A297" s="8">
        <v>294</v>
      </c>
      <c r="B297" s="8" t="s">
        <v>467</v>
      </c>
      <c r="C297" s="8" t="str">
        <f>"202206011024"</f>
        <v>202206011024</v>
      </c>
      <c r="D297" s="9" t="s">
        <v>468</v>
      </c>
      <c r="E297" s="10"/>
    </row>
    <row r="298" spans="1:5" ht="12.95" customHeight="1">
      <c r="A298" s="8">
        <v>295</v>
      </c>
      <c r="B298" s="8" t="s">
        <v>469</v>
      </c>
      <c r="C298" s="8" t="str">
        <f>"202206011025"</f>
        <v>202206011025</v>
      </c>
      <c r="D298" s="9" t="s">
        <v>8</v>
      </c>
      <c r="E298" s="8" t="s">
        <v>9</v>
      </c>
    </row>
    <row r="299" spans="1:5" ht="12.95" customHeight="1">
      <c r="A299" s="8">
        <v>296</v>
      </c>
      <c r="B299" s="8" t="s">
        <v>470</v>
      </c>
      <c r="C299" s="8" t="str">
        <f>"202206011026"</f>
        <v>202206011026</v>
      </c>
      <c r="D299" s="9" t="s">
        <v>308</v>
      </c>
      <c r="E299" s="10"/>
    </row>
    <row r="300" spans="1:5" ht="12.95" customHeight="1">
      <c r="A300" s="8">
        <v>297</v>
      </c>
      <c r="B300" s="8" t="s">
        <v>471</v>
      </c>
      <c r="C300" s="8" t="str">
        <f>"202206011027"</f>
        <v>202206011027</v>
      </c>
      <c r="D300" s="9" t="s">
        <v>472</v>
      </c>
      <c r="E300" s="10"/>
    </row>
    <row r="301" spans="1:5" ht="12.95" customHeight="1">
      <c r="A301" s="8">
        <v>298</v>
      </c>
      <c r="B301" s="8" t="s">
        <v>473</v>
      </c>
      <c r="C301" s="8" t="str">
        <f>"202206011028"</f>
        <v>202206011028</v>
      </c>
      <c r="D301" s="9" t="s">
        <v>474</v>
      </c>
      <c r="E301" s="10"/>
    </row>
    <row r="302" spans="1:5" ht="12.95" customHeight="1">
      <c r="A302" s="8">
        <v>299</v>
      </c>
      <c r="B302" s="8" t="s">
        <v>475</v>
      </c>
      <c r="C302" s="8" t="str">
        <f>"202206011029"</f>
        <v>202206011029</v>
      </c>
      <c r="D302" s="9" t="s">
        <v>8</v>
      </c>
      <c r="E302" s="8" t="s">
        <v>9</v>
      </c>
    </row>
    <row r="303" spans="1:5" ht="12.95" customHeight="1">
      <c r="A303" s="8">
        <v>300</v>
      </c>
      <c r="B303" s="8" t="s">
        <v>476</v>
      </c>
      <c r="C303" s="8" t="str">
        <f>"202206011030"</f>
        <v>202206011030</v>
      </c>
      <c r="D303" s="9" t="s">
        <v>477</v>
      </c>
      <c r="E303" s="10"/>
    </row>
    <row r="304" spans="1:5" ht="12.95" customHeight="1">
      <c r="A304" s="8">
        <v>301</v>
      </c>
      <c r="B304" s="8" t="s">
        <v>478</v>
      </c>
      <c r="C304" s="8" t="str">
        <f>"202206011101"</f>
        <v>202206011101</v>
      </c>
      <c r="D304" s="9" t="s">
        <v>479</v>
      </c>
      <c r="E304" s="10"/>
    </row>
    <row r="305" spans="1:5" ht="12.95" customHeight="1">
      <c r="A305" s="8">
        <v>302</v>
      </c>
      <c r="B305" s="8" t="s">
        <v>480</v>
      </c>
      <c r="C305" s="8" t="str">
        <f>"202206011102"</f>
        <v>202206011102</v>
      </c>
      <c r="D305" s="9" t="s">
        <v>481</v>
      </c>
      <c r="E305" s="10"/>
    </row>
    <row r="306" spans="1:5" ht="12.95" customHeight="1">
      <c r="A306" s="8">
        <v>303</v>
      </c>
      <c r="B306" s="8" t="s">
        <v>482</v>
      </c>
      <c r="C306" s="8" t="str">
        <f>"202206011103"</f>
        <v>202206011103</v>
      </c>
      <c r="D306" s="9" t="s">
        <v>8</v>
      </c>
      <c r="E306" s="8" t="s">
        <v>9</v>
      </c>
    </row>
    <row r="307" spans="1:5" ht="12.95" customHeight="1">
      <c r="A307" s="8">
        <v>304</v>
      </c>
      <c r="B307" s="8" t="s">
        <v>483</v>
      </c>
      <c r="C307" s="8" t="str">
        <f>"202206011104"</f>
        <v>202206011104</v>
      </c>
      <c r="D307" s="9" t="s">
        <v>484</v>
      </c>
      <c r="E307" s="10"/>
    </row>
    <row r="308" spans="1:5" ht="12.95" customHeight="1">
      <c r="A308" s="8">
        <v>305</v>
      </c>
      <c r="B308" s="8" t="s">
        <v>485</v>
      </c>
      <c r="C308" s="8" t="str">
        <f>"202206011105"</f>
        <v>202206011105</v>
      </c>
      <c r="D308" s="9" t="s">
        <v>8</v>
      </c>
      <c r="E308" s="8" t="s">
        <v>9</v>
      </c>
    </row>
    <row r="309" spans="1:5" ht="12.95" customHeight="1">
      <c r="A309" s="8">
        <v>306</v>
      </c>
      <c r="B309" s="8" t="s">
        <v>486</v>
      </c>
      <c r="C309" s="8" t="str">
        <f>"202206011106"</f>
        <v>202206011106</v>
      </c>
      <c r="D309" s="9" t="s">
        <v>343</v>
      </c>
      <c r="E309" s="10"/>
    </row>
    <row r="310" spans="1:5" ht="12.95" customHeight="1">
      <c r="A310" s="8">
        <v>307</v>
      </c>
      <c r="B310" s="8" t="s">
        <v>487</v>
      </c>
      <c r="C310" s="8" t="str">
        <f>"202206011107"</f>
        <v>202206011107</v>
      </c>
      <c r="D310" s="9" t="s">
        <v>8</v>
      </c>
      <c r="E310" s="8" t="s">
        <v>9</v>
      </c>
    </row>
    <row r="311" spans="1:5" s="12" customFormat="1" ht="12.95" customHeight="1">
      <c r="A311" s="9">
        <v>308</v>
      </c>
      <c r="B311" s="9" t="s">
        <v>488</v>
      </c>
      <c r="C311" s="9" t="str">
        <f>"202206011108"</f>
        <v>202206011108</v>
      </c>
      <c r="D311" s="9">
        <v>62.92</v>
      </c>
      <c r="E311" s="11"/>
    </row>
    <row r="312" spans="1:5" ht="12.95" customHeight="1">
      <c r="A312" s="8">
        <v>309</v>
      </c>
      <c r="B312" s="8" t="s">
        <v>489</v>
      </c>
      <c r="C312" s="8" t="str">
        <f>"202206011109"</f>
        <v>202206011109</v>
      </c>
      <c r="D312" s="9" t="s">
        <v>8</v>
      </c>
      <c r="E312" s="8" t="s">
        <v>9</v>
      </c>
    </row>
    <row r="313" spans="1:5" ht="12.95" customHeight="1">
      <c r="A313" s="8">
        <v>310</v>
      </c>
      <c r="B313" s="8" t="s">
        <v>490</v>
      </c>
      <c r="C313" s="8" t="str">
        <f>"202206011110"</f>
        <v>202206011110</v>
      </c>
      <c r="D313" s="9" t="s">
        <v>491</v>
      </c>
      <c r="E313" s="10"/>
    </row>
    <row r="314" spans="1:5" ht="12.95" customHeight="1">
      <c r="A314" s="8">
        <v>311</v>
      </c>
      <c r="B314" s="8" t="s">
        <v>492</v>
      </c>
      <c r="C314" s="8" t="str">
        <f>"202206011111"</f>
        <v>202206011111</v>
      </c>
      <c r="D314" s="9" t="s">
        <v>8</v>
      </c>
      <c r="E314" s="8" t="s">
        <v>9</v>
      </c>
    </row>
    <row r="315" spans="1:5" ht="12.95" customHeight="1">
      <c r="A315" s="8">
        <v>312</v>
      </c>
      <c r="B315" s="8" t="s">
        <v>493</v>
      </c>
      <c r="C315" s="8" t="str">
        <f>"202206011112"</f>
        <v>202206011112</v>
      </c>
      <c r="D315" s="9" t="s">
        <v>8</v>
      </c>
      <c r="E315" s="8" t="s">
        <v>9</v>
      </c>
    </row>
    <row r="316" spans="1:5" ht="12.95" customHeight="1">
      <c r="A316" s="8">
        <v>313</v>
      </c>
      <c r="B316" s="8" t="s">
        <v>494</v>
      </c>
      <c r="C316" s="8" t="str">
        <f>"202206011113"</f>
        <v>202206011113</v>
      </c>
      <c r="D316" s="9" t="s">
        <v>436</v>
      </c>
      <c r="E316" s="10"/>
    </row>
    <row r="317" spans="1:5" ht="12.95" customHeight="1">
      <c r="A317" s="8">
        <v>314</v>
      </c>
      <c r="B317" s="8" t="s">
        <v>243</v>
      </c>
      <c r="C317" s="8" t="str">
        <f>"202206011114"</f>
        <v>202206011114</v>
      </c>
      <c r="D317" s="9" t="s">
        <v>8</v>
      </c>
      <c r="E317" s="8" t="s">
        <v>9</v>
      </c>
    </row>
    <row r="318" spans="1:5" ht="12.95" customHeight="1">
      <c r="A318" s="8">
        <v>315</v>
      </c>
      <c r="B318" s="8" t="s">
        <v>495</v>
      </c>
      <c r="C318" s="8" t="str">
        <f>"202206011115"</f>
        <v>202206011115</v>
      </c>
      <c r="D318" s="9" t="s">
        <v>8</v>
      </c>
      <c r="E318" s="8" t="s">
        <v>9</v>
      </c>
    </row>
    <row r="319" spans="1:5" ht="12.95" customHeight="1">
      <c r="A319" s="8">
        <v>316</v>
      </c>
      <c r="B319" s="8" t="s">
        <v>496</v>
      </c>
      <c r="C319" s="8" t="str">
        <f>"202206011116"</f>
        <v>202206011116</v>
      </c>
      <c r="D319" s="9" t="s">
        <v>8</v>
      </c>
      <c r="E319" s="8" t="s">
        <v>9</v>
      </c>
    </row>
    <row r="320" spans="1:5" ht="12.95" customHeight="1">
      <c r="A320" s="8">
        <v>317</v>
      </c>
      <c r="B320" s="8" t="s">
        <v>497</v>
      </c>
      <c r="C320" s="8" t="str">
        <f>"202206011117"</f>
        <v>202206011117</v>
      </c>
      <c r="D320" s="9" t="s">
        <v>498</v>
      </c>
      <c r="E320" s="10"/>
    </row>
    <row r="321" spans="1:5" ht="12.95" customHeight="1">
      <c r="A321" s="8">
        <v>318</v>
      </c>
      <c r="B321" s="8" t="s">
        <v>499</v>
      </c>
      <c r="C321" s="8" t="str">
        <f>"202206011118"</f>
        <v>202206011118</v>
      </c>
      <c r="D321" s="9" t="s">
        <v>8</v>
      </c>
      <c r="E321" s="8" t="s">
        <v>9</v>
      </c>
    </row>
    <row r="322" spans="1:5" ht="12.95" customHeight="1">
      <c r="A322" s="8">
        <v>319</v>
      </c>
      <c r="B322" s="8" t="s">
        <v>500</v>
      </c>
      <c r="C322" s="8" t="str">
        <f>"202206011119"</f>
        <v>202206011119</v>
      </c>
      <c r="D322" s="9" t="s">
        <v>8</v>
      </c>
      <c r="E322" s="8" t="s">
        <v>9</v>
      </c>
    </row>
    <row r="323" spans="1:5" ht="12.95" customHeight="1">
      <c r="A323" s="8">
        <v>320</v>
      </c>
      <c r="B323" s="8" t="s">
        <v>501</v>
      </c>
      <c r="C323" s="8" t="str">
        <f>"202206011120"</f>
        <v>202206011120</v>
      </c>
      <c r="D323" s="9" t="s">
        <v>502</v>
      </c>
      <c r="E323" s="10"/>
    </row>
    <row r="324" spans="1:5" ht="12.95" customHeight="1">
      <c r="A324" s="8">
        <v>321</v>
      </c>
      <c r="B324" s="8" t="s">
        <v>503</v>
      </c>
      <c r="C324" s="8" t="str">
        <f>"202206011121"</f>
        <v>202206011121</v>
      </c>
      <c r="D324" s="9" t="s">
        <v>504</v>
      </c>
      <c r="E324" s="10"/>
    </row>
    <row r="325" spans="1:5" ht="12.95" customHeight="1">
      <c r="A325" s="8">
        <v>322</v>
      </c>
      <c r="B325" s="8" t="s">
        <v>505</v>
      </c>
      <c r="C325" s="8" t="str">
        <f>"202206011122"</f>
        <v>202206011122</v>
      </c>
      <c r="D325" s="9" t="s">
        <v>506</v>
      </c>
      <c r="E325" s="10"/>
    </row>
    <row r="326" spans="1:5" ht="12.95" customHeight="1">
      <c r="A326" s="8">
        <v>323</v>
      </c>
      <c r="B326" s="8" t="s">
        <v>507</v>
      </c>
      <c r="C326" s="8" t="str">
        <f>"202206011123"</f>
        <v>202206011123</v>
      </c>
      <c r="D326" s="9" t="s">
        <v>508</v>
      </c>
      <c r="E326" s="10"/>
    </row>
    <row r="327" spans="1:5" ht="12.95" customHeight="1">
      <c r="A327" s="8">
        <v>324</v>
      </c>
      <c r="B327" s="8" t="s">
        <v>509</v>
      </c>
      <c r="C327" s="8" t="str">
        <f>"202206011124"</f>
        <v>202206011124</v>
      </c>
      <c r="D327" s="9" t="s">
        <v>510</v>
      </c>
      <c r="E327" s="10"/>
    </row>
    <row r="328" spans="1:5" ht="12.95" customHeight="1">
      <c r="A328" s="8">
        <v>325</v>
      </c>
      <c r="B328" s="8" t="s">
        <v>511</v>
      </c>
      <c r="C328" s="8" t="str">
        <f>"202206011125"</f>
        <v>202206011125</v>
      </c>
      <c r="D328" s="9" t="s">
        <v>8</v>
      </c>
      <c r="E328" s="8" t="s">
        <v>9</v>
      </c>
    </row>
    <row r="329" spans="1:5" ht="12.95" customHeight="1">
      <c r="A329" s="8">
        <v>326</v>
      </c>
      <c r="B329" s="8" t="s">
        <v>512</v>
      </c>
      <c r="C329" s="8" t="str">
        <f>"202206011126"</f>
        <v>202206011126</v>
      </c>
      <c r="D329" s="9" t="s">
        <v>8</v>
      </c>
      <c r="E329" s="8" t="s">
        <v>9</v>
      </c>
    </row>
    <row r="330" spans="1:5" ht="12.95" customHeight="1">
      <c r="A330" s="8">
        <v>327</v>
      </c>
      <c r="B330" s="8" t="s">
        <v>513</v>
      </c>
      <c r="C330" s="8" t="str">
        <f>"202206011127"</f>
        <v>202206011127</v>
      </c>
      <c r="D330" s="9" t="s">
        <v>514</v>
      </c>
      <c r="E330" s="10"/>
    </row>
    <row r="331" spans="1:5" ht="12.95" customHeight="1">
      <c r="A331" s="8">
        <v>328</v>
      </c>
      <c r="B331" s="8" t="s">
        <v>515</v>
      </c>
      <c r="C331" s="8" t="str">
        <f>"202206011128"</f>
        <v>202206011128</v>
      </c>
      <c r="D331" s="9" t="s">
        <v>516</v>
      </c>
      <c r="E331" s="10"/>
    </row>
    <row r="332" spans="1:5" ht="12.95" customHeight="1">
      <c r="A332" s="8">
        <v>329</v>
      </c>
      <c r="B332" s="8" t="s">
        <v>517</v>
      </c>
      <c r="C332" s="8" t="str">
        <f>"202206011129"</f>
        <v>202206011129</v>
      </c>
      <c r="D332" s="9" t="s">
        <v>8</v>
      </c>
      <c r="E332" s="8" t="s">
        <v>9</v>
      </c>
    </row>
    <row r="333" spans="1:5" ht="12.95" customHeight="1">
      <c r="A333" s="8">
        <v>330</v>
      </c>
      <c r="B333" s="8" t="s">
        <v>518</v>
      </c>
      <c r="C333" s="8" t="str">
        <f>"202206011130"</f>
        <v>202206011130</v>
      </c>
      <c r="D333" s="9" t="s">
        <v>519</v>
      </c>
      <c r="E333" s="10"/>
    </row>
    <row r="334" spans="1:5" ht="12.95" customHeight="1">
      <c r="A334" s="8">
        <v>331</v>
      </c>
      <c r="B334" s="8" t="s">
        <v>520</v>
      </c>
      <c r="C334" s="8" t="str">
        <f>"202206011201"</f>
        <v>202206011201</v>
      </c>
      <c r="D334" s="9" t="s">
        <v>8</v>
      </c>
      <c r="E334" s="8" t="s">
        <v>9</v>
      </c>
    </row>
    <row r="335" spans="1:5" ht="12.95" customHeight="1">
      <c r="A335" s="8">
        <v>332</v>
      </c>
      <c r="B335" s="8" t="s">
        <v>521</v>
      </c>
      <c r="C335" s="8" t="str">
        <f>"202206011202"</f>
        <v>202206011202</v>
      </c>
      <c r="D335" s="9" t="s">
        <v>8</v>
      </c>
      <c r="E335" s="8" t="s">
        <v>9</v>
      </c>
    </row>
    <row r="336" spans="1:5" ht="12.95" customHeight="1">
      <c r="A336" s="8">
        <v>333</v>
      </c>
      <c r="B336" s="8" t="s">
        <v>522</v>
      </c>
      <c r="C336" s="8" t="str">
        <f>"202206011203"</f>
        <v>202206011203</v>
      </c>
      <c r="D336" s="9" t="s">
        <v>523</v>
      </c>
      <c r="E336" s="10"/>
    </row>
    <row r="337" spans="1:5" ht="12.95" customHeight="1">
      <c r="A337" s="8">
        <v>334</v>
      </c>
      <c r="B337" s="8" t="s">
        <v>524</v>
      </c>
      <c r="C337" s="8" t="str">
        <f>"202206011204"</f>
        <v>202206011204</v>
      </c>
      <c r="D337" s="9" t="s">
        <v>8</v>
      </c>
      <c r="E337" s="8" t="s">
        <v>9</v>
      </c>
    </row>
    <row r="338" spans="1:5" ht="12.95" customHeight="1">
      <c r="A338" s="8">
        <v>335</v>
      </c>
      <c r="B338" s="8" t="s">
        <v>525</v>
      </c>
      <c r="C338" s="8" t="str">
        <f>"202206011205"</f>
        <v>202206011205</v>
      </c>
      <c r="D338" s="9" t="s">
        <v>526</v>
      </c>
      <c r="E338" s="10"/>
    </row>
    <row r="339" spans="1:5" ht="12.95" customHeight="1">
      <c r="A339" s="8">
        <v>336</v>
      </c>
      <c r="B339" s="8" t="s">
        <v>527</v>
      </c>
      <c r="C339" s="8" t="str">
        <f>"202206011206"</f>
        <v>202206011206</v>
      </c>
      <c r="D339" s="9" t="s">
        <v>528</v>
      </c>
      <c r="E339" s="10"/>
    </row>
    <row r="340" spans="1:5" ht="12.95" customHeight="1">
      <c r="A340" s="8">
        <v>337</v>
      </c>
      <c r="B340" s="8" t="s">
        <v>529</v>
      </c>
      <c r="C340" s="8" t="str">
        <f>"202206011207"</f>
        <v>202206011207</v>
      </c>
      <c r="D340" s="9" t="s">
        <v>8</v>
      </c>
      <c r="E340" s="8" t="s">
        <v>9</v>
      </c>
    </row>
    <row r="341" spans="1:5" ht="12.95" customHeight="1">
      <c r="A341" s="8">
        <v>338</v>
      </c>
      <c r="B341" s="8" t="s">
        <v>530</v>
      </c>
      <c r="C341" s="8" t="str">
        <f>"202206011208"</f>
        <v>202206011208</v>
      </c>
      <c r="D341" s="9" t="s">
        <v>8</v>
      </c>
      <c r="E341" s="8" t="s">
        <v>9</v>
      </c>
    </row>
    <row r="342" spans="1:5" ht="12.95" customHeight="1">
      <c r="A342" s="8">
        <v>339</v>
      </c>
      <c r="B342" s="8" t="s">
        <v>531</v>
      </c>
      <c r="C342" s="8" t="str">
        <f>"202206011209"</f>
        <v>202206011209</v>
      </c>
      <c r="D342" s="9" t="s">
        <v>532</v>
      </c>
      <c r="E342" s="10"/>
    </row>
    <row r="343" spans="1:5" ht="12.95" customHeight="1">
      <c r="A343" s="8">
        <v>340</v>
      </c>
      <c r="B343" s="8" t="s">
        <v>533</v>
      </c>
      <c r="C343" s="8" t="str">
        <f>"202206011210"</f>
        <v>202206011210</v>
      </c>
      <c r="D343" s="9" t="s">
        <v>534</v>
      </c>
      <c r="E343" s="10"/>
    </row>
    <row r="344" spans="1:5" ht="12.95" customHeight="1">
      <c r="A344" s="8">
        <v>341</v>
      </c>
      <c r="B344" s="8" t="s">
        <v>535</v>
      </c>
      <c r="C344" s="8" t="str">
        <f>"202206011211"</f>
        <v>202206011211</v>
      </c>
      <c r="D344" s="9" t="s">
        <v>8</v>
      </c>
      <c r="E344" s="8" t="s">
        <v>9</v>
      </c>
    </row>
    <row r="345" spans="1:5" ht="12.95" customHeight="1">
      <c r="A345" s="8">
        <v>342</v>
      </c>
      <c r="B345" s="8" t="s">
        <v>536</v>
      </c>
      <c r="C345" s="8" t="str">
        <f>"202206011212"</f>
        <v>202206011212</v>
      </c>
      <c r="D345" s="9" t="s">
        <v>537</v>
      </c>
      <c r="E345" s="10"/>
    </row>
    <row r="346" spans="1:5" ht="12.95" customHeight="1">
      <c r="A346" s="8">
        <v>343</v>
      </c>
      <c r="B346" s="8" t="s">
        <v>538</v>
      </c>
      <c r="C346" s="8" t="str">
        <f>"202206011213"</f>
        <v>202206011213</v>
      </c>
      <c r="D346" s="9" t="s">
        <v>539</v>
      </c>
      <c r="E346" s="10"/>
    </row>
    <row r="347" spans="1:5" ht="12.95" customHeight="1">
      <c r="A347" s="8">
        <v>344</v>
      </c>
      <c r="B347" s="8" t="s">
        <v>540</v>
      </c>
      <c r="C347" s="8" t="str">
        <f>"202206011214"</f>
        <v>202206011214</v>
      </c>
      <c r="D347" s="9" t="s">
        <v>541</v>
      </c>
      <c r="E347" s="10"/>
    </row>
    <row r="348" spans="1:5" ht="12.95" customHeight="1">
      <c r="A348" s="8">
        <v>345</v>
      </c>
      <c r="B348" s="8" t="s">
        <v>542</v>
      </c>
      <c r="C348" s="8" t="str">
        <f>"202206011215"</f>
        <v>202206011215</v>
      </c>
      <c r="D348" s="9" t="s">
        <v>543</v>
      </c>
      <c r="E348" s="10"/>
    </row>
    <row r="349" spans="1:5" ht="12.95" customHeight="1">
      <c r="A349" s="8">
        <v>346</v>
      </c>
      <c r="B349" s="8" t="s">
        <v>544</v>
      </c>
      <c r="C349" s="8" t="str">
        <f>"202206011216"</f>
        <v>202206011216</v>
      </c>
      <c r="D349" s="9" t="s">
        <v>545</v>
      </c>
      <c r="E349" s="10"/>
    </row>
    <row r="350" spans="1:5" ht="12.95" customHeight="1">
      <c r="A350" s="8">
        <v>347</v>
      </c>
      <c r="B350" s="8" t="s">
        <v>546</v>
      </c>
      <c r="C350" s="8" t="str">
        <f>"202206011217"</f>
        <v>202206011217</v>
      </c>
      <c r="D350" s="9" t="s">
        <v>547</v>
      </c>
      <c r="E350" s="10"/>
    </row>
    <row r="351" spans="1:5" ht="12.95" customHeight="1">
      <c r="A351" s="8">
        <v>348</v>
      </c>
      <c r="B351" s="8" t="s">
        <v>548</v>
      </c>
      <c r="C351" s="8" t="str">
        <f>"202206011218"</f>
        <v>202206011218</v>
      </c>
      <c r="D351" s="9" t="s">
        <v>8</v>
      </c>
      <c r="E351" s="8" t="s">
        <v>9</v>
      </c>
    </row>
    <row r="352" spans="1:5" ht="12.95" customHeight="1">
      <c r="A352" s="8">
        <v>349</v>
      </c>
      <c r="B352" s="8" t="s">
        <v>549</v>
      </c>
      <c r="C352" s="8" t="str">
        <f>"202206011219"</f>
        <v>202206011219</v>
      </c>
      <c r="D352" s="9" t="s">
        <v>8</v>
      </c>
      <c r="E352" s="8" t="s">
        <v>9</v>
      </c>
    </row>
    <row r="353" spans="1:5" ht="12.95" customHeight="1">
      <c r="A353" s="8">
        <v>350</v>
      </c>
      <c r="B353" s="8" t="s">
        <v>550</v>
      </c>
      <c r="C353" s="8" t="str">
        <f>"202206011220"</f>
        <v>202206011220</v>
      </c>
      <c r="D353" s="9" t="s">
        <v>551</v>
      </c>
      <c r="E353" s="10"/>
    </row>
    <row r="354" spans="1:5" ht="12.95" customHeight="1">
      <c r="A354" s="8">
        <v>351</v>
      </c>
      <c r="B354" s="8" t="s">
        <v>552</v>
      </c>
      <c r="C354" s="8" t="str">
        <f>"202206011221"</f>
        <v>202206011221</v>
      </c>
      <c r="D354" s="9" t="s">
        <v>553</v>
      </c>
      <c r="E354" s="10"/>
    </row>
    <row r="355" spans="1:5" ht="12.95" customHeight="1">
      <c r="A355" s="8">
        <v>352</v>
      </c>
      <c r="B355" s="8" t="s">
        <v>554</v>
      </c>
      <c r="C355" s="8" t="str">
        <f>"202206011222"</f>
        <v>202206011222</v>
      </c>
      <c r="D355" s="9" t="s">
        <v>555</v>
      </c>
      <c r="E355" s="10"/>
    </row>
    <row r="356" spans="1:5" ht="12.95" customHeight="1">
      <c r="A356" s="8">
        <v>353</v>
      </c>
      <c r="B356" s="8" t="s">
        <v>556</v>
      </c>
      <c r="C356" s="8" t="str">
        <f>"202206011223"</f>
        <v>202206011223</v>
      </c>
      <c r="D356" s="9" t="s">
        <v>557</v>
      </c>
      <c r="E356" s="10"/>
    </row>
    <row r="357" spans="1:5" ht="12.95" customHeight="1">
      <c r="A357" s="8">
        <v>354</v>
      </c>
      <c r="B357" s="8" t="s">
        <v>558</v>
      </c>
      <c r="C357" s="8" t="str">
        <f>"202206011224"</f>
        <v>202206011224</v>
      </c>
      <c r="D357" s="9" t="s">
        <v>8</v>
      </c>
      <c r="E357" s="8" t="s">
        <v>9</v>
      </c>
    </row>
    <row r="358" spans="1:5" ht="12.95" customHeight="1">
      <c r="A358" s="8">
        <v>355</v>
      </c>
      <c r="B358" s="8" t="s">
        <v>559</v>
      </c>
      <c r="C358" s="8" t="str">
        <f>"202206011225"</f>
        <v>202206011225</v>
      </c>
      <c r="D358" s="9" t="s">
        <v>560</v>
      </c>
      <c r="E358" s="10"/>
    </row>
    <row r="359" spans="1:5" ht="12.95" customHeight="1">
      <c r="A359" s="8">
        <v>356</v>
      </c>
      <c r="B359" s="8" t="s">
        <v>561</v>
      </c>
      <c r="C359" s="8" t="str">
        <f>"202206011226"</f>
        <v>202206011226</v>
      </c>
      <c r="D359" s="9" t="s">
        <v>562</v>
      </c>
      <c r="E359" s="10"/>
    </row>
    <row r="360" spans="1:5" ht="12.95" customHeight="1">
      <c r="A360" s="8">
        <v>357</v>
      </c>
      <c r="B360" s="8" t="s">
        <v>563</v>
      </c>
      <c r="C360" s="8" t="str">
        <f>"202206011227"</f>
        <v>202206011227</v>
      </c>
      <c r="D360" s="9" t="s">
        <v>564</v>
      </c>
      <c r="E360" s="10"/>
    </row>
    <row r="361" spans="1:5" ht="12.95" customHeight="1">
      <c r="A361" s="8">
        <v>358</v>
      </c>
      <c r="B361" s="8" t="s">
        <v>565</v>
      </c>
      <c r="C361" s="8" t="str">
        <f>"202206011228"</f>
        <v>202206011228</v>
      </c>
      <c r="D361" s="9" t="s">
        <v>566</v>
      </c>
      <c r="E361" s="10"/>
    </row>
    <row r="362" spans="1:5" ht="12.95" customHeight="1">
      <c r="A362" s="8">
        <v>359</v>
      </c>
      <c r="B362" s="8" t="s">
        <v>567</v>
      </c>
      <c r="C362" s="8" t="str">
        <f>"202206011229"</f>
        <v>202206011229</v>
      </c>
      <c r="D362" s="9" t="s">
        <v>568</v>
      </c>
      <c r="E362" s="10"/>
    </row>
    <row r="363" spans="1:5" ht="12.95" customHeight="1">
      <c r="A363" s="8">
        <v>360</v>
      </c>
      <c r="B363" s="8" t="s">
        <v>569</v>
      </c>
      <c r="C363" s="8" t="str">
        <f>"202206011230"</f>
        <v>202206011230</v>
      </c>
      <c r="D363" s="9" t="s">
        <v>570</v>
      </c>
      <c r="E363" s="10"/>
    </row>
    <row r="364" spans="1:5" ht="12.95" customHeight="1">
      <c r="A364" s="8">
        <v>361</v>
      </c>
      <c r="B364" s="8" t="s">
        <v>571</v>
      </c>
      <c r="C364" s="8" t="str">
        <f>"202206011301"</f>
        <v>202206011301</v>
      </c>
      <c r="D364" s="9" t="s">
        <v>572</v>
      </c>
      <c r="E364" s="10"/>
    </row>
    <row r="365" spans="1:5" ht="12.95" customHeight="1">
      <c r="A365" s="8">
        <v>362</v>
      </c>
      <c r="B365" s="8" t="s">
        <v>573</v>
      </c>
      <c r="C365" s="8" t="str">
        <f>"202206011302"</f>
        <v>202206011302</v>
      </c>
      <c r="D365" s="9" t="s">
        <v>8</v>
      </c>
      <c r="E365" s="8" t="s">
        <v>9</v>
      </c>
    </row>
    <row r="366" spans="1:5" ht="12.95" customHeight="1">
      <c r="A366" s="8">
        <v>363</v>
      </c>
      <c r="B366" s="8" t="s">
        <v>574</v>
      </c>
      <c r="C366" s="8" t="str">
        <f>"202206011303"</f>
        <v>202206011303</v>
      </c>
      <c r="D366" s="9" t="s">
        <v>575</v>
      </c>
      <c r="E366" s="10"/>
    </row>
    <row r="367" spans="1:5" ht="12.95" customHeight="1">
      <c r="A367" s="8">
        <v>364</v>
      </c>
      <c r="B367" s="8" t="s">
        <v>576</v>
      </c>
      <c r="C367" s="8" t="str">
        <f>"202206011304"</f>
        <v>202206011304</v>
      </c>
      <c r="D367" s="9" t="s">
        <v>577</v>
      </c>
      <c r="E367" s="10"/>
    </row>
    <row r="368" spans="1:5" ht="12.95" customHeight="1">
      <c r="A368" s="8">
        <v>365</v>
      </c>
      <c r="B368" s="8" t="s">
        <v>578</v>
      </c>
      <c r="C368" s="8" t="str">
        <f>"202206011305"</f>
        <v>202206011305</v>
      </c>
      <c r="D368" s="9" t="s">
        <v>579</v>
      </c>
      <c r="E368" s="10"/>
    </row>
    <row r="369" spans="1:5" ht="12.95" customHeight="1">
      <c r="A369" s="8">
        <v>366</v>
      </c>
      <c r="B369" s="8" t="s">
        <v>580</v>
      </c>
      <c r="C369" s="8" t="str">
        <f>"202206011306"</f>
        <v>202206011306</v>
      </c>
      <c r="D369" s="9" t="s">
        <v>581</v>
      </c>
      <c r="E369" s="10"/>
    </row>
    <row r="370" spans="1:5" ht="12.95" customHeight="1">
      <c r="A370" s="8">
        <v>367</v>
      </c>
      <c r="B370" s="8" t="s">
        <v>582</v>
      </c>
      <c r="C370" s="8" t="str">
        <f>"202206011307"</f>
        <v>202206011307</v>
      </c>
      <c r="D370" s="9" t="s">
        <v>583</v>
      </c>
      <c r="E370" s="10"/>
    </row>
    <row r="371" spans="1:5" ht="12.95" customHeight="1">
      <c r="A371" s="8">
        <v>368</v>
      </c>
      <c r="B371" s="8" t="s">
        <v>584</v>
      </c>
      <c r="C371" s="8" t="str">
        <f>"202206011308"</f>
        <v>202206011308</v>
      </c>
      <c r="D371" s="9" t="s">
        <v>8</v>
      </c>
      <c r="E371" s="8" t="s">
        <v>9</v>
      </c>
    </row>
    <row r="372" spans="1:5" ht="12.95" customHeight="1">
      <c r="A372" s="8">
        <v>369</v>
      </c>
      <c r="B372" s="8" t="s">
        <v>585</v>
      </c>
      <c r="C372" s="8" t="str">
        <f>"202206011309"</f>
        <v>202206011309</v>
      </c>
      <c r="D372" s="9" t="s">
        <v>586</v>
      </c>
      <c r="E372" s="10"/>
    </row>
    <row r="373" spans="1:5" ht="12.95" customHeight="1">
      <c r="A373" s="8">
        <v>370</v>
      </c>
      <c r="B373" s="8" t="s">
        <v>587</v>
      </c>
      <c r="C373" s="8" t="str">
        <f>"202206011310"</f>
        <v>202206011310</v>
      </c>
      <c r="D373" s="9" t="s">
        <v>588</v>
      </c>
      <c r="E373" s="10"/>
    </row>
    <row r="374" spans="1:5" ht="12.95" customHeight="1">
      <c r="A374" s="8">
        <v>371</v>
      </c>
      <c r="B374" s="8" t="s">
        <v>589</v>
      </c>
      <c r="C374" s="8" t="str">
        <f>"202206011311"</f>
        <v>202206011311</v>
      </c>
      <c r="D374" s="9" t="s">
        <v>590</v>
      </c>
      <c r="E374" s="10"/>
    </row>
    <row r="375" spans="1:5" ht="12.95" customHeight="1">
      <c r="A375" s="8">
        <v>372</v>
      </c>
      <c r="B375" s="8" t="s">
        <v>591</v>
      </c>
      <c r="C375" s="8" t="str">
        <f>"202206011312"</f>
        <v>202206011312</v>
      </c>
      <c r="D375" s="9" t="s">
        <v>592</v>
      </c>
      <c r="E375" s="10"/>
    </row>
    <row r="376" spans="1:5" ht="12.95" customHeight="1">
      <c r="A376" s="8">
        <v>373</v>
      </c>
      <c r="B376" s="8" t="s">
        <v>593</v>
      </c>
      <c r="C376" s="8" t="str">
        <f>"202206011313"</f>
        <v>202206011313</v>
      </c>
      <c r="D376" s="9" t="s">
        <v>594</v>
      </c>
      <c r="E376" s="10"/>
    </row>
    <row r="377" spans="1:5" ht="12.95" customHeight="1">
      <c r="A377" s="8">
        <v>374</v>
      </c>
      <c r="B377" s="8" t="s">
        <v>595</v>
      </c>
      <c r="C377" s="8" t="str">
        <f>"202206011314"</f>
        <v>202206011314</v>
      </c>
      <c r="D377" s="9" t="s">
        <v>8</v>
      </c>
      <c r="E377" s="8" t="s">
        <v>9</v>
      </c>
    </row>
    <row r="378" spans="1:5" ht="12.95" customHeight="1">
      <c r="A378" s="8">
        <v>375</v>
      </c>
      <c r="B378" s="8" t="s">
        <v>596</v>
      </c>
      <c r="C378" s="8" t="str">
        <f>"202206011315"</f>
        <v>202206011315</v>
      </c>
      <c r="D378" s="9" t="s">
        <v>8</v>
      </c>
      <c r="E378" s="8" t="s">
        <v>9</v>
      </c>
    </row>
    <row r="379" spans="1:5" ht="12.95" customHeight="1">
      <c r="A379" s="8">
        <v>376</v>
      </c>
      <c r="B379" s="8" t="s">
        <v>597</v>
      </c>
      <c r="C379" s="8" t="str">
        <f>"202206011316"</f>
        <v>202206011316</v>
      </c>
      <c r="D379" s="9" t="s">
        <v>598</v>
      </c>
      <c r="E379" s="10"/>
    </row>
    <row r="380" spans="1:5" ht="12.95" customHeight="1">
      <c r="A380" s="8">
        <v>377</v>
      </c>
      <c r="B380" s="8" t="s">
        <v>599</v>
      </c>
      <c r="C380" s="8" t="str">
        <f>"202206011317"</f>
        <v>202206011317</v>
      </c>
      <c r="D380" s="9" t="s">
        <v>8</v>
      </c>
      <c r="E380" s="8" t="s">
        <v>9</v>
      </c>
    </row>
    <row r="381" spans="1:5" ht="12.95" customHeight="1">
      <c r="A381" s="8">
        <v>378</v>
      </c>
      <c r="B381" s="8" t="s">
        <v>600</v>
      </c>
      <c r="C381" s="8" t="str">
        <f>"202206011318"</f>
        <v>202206011318</v>
      </c>
      <c r="D381" s="9" t="s">
        <v>601</v>
      </c>
      <c r="E381" s="10"/>
    </row>
    <row r="382" spans="1:5" ht="12.95" customHeight="1">
      <c r="A382" s="8">
        <v>379</v>
      </c>
      <c r="B382" s="8" t="s">
        <v>602</v>
      </c>
      <c r="C382" s="8" t="str">
        <f>"202206011319"</f>
        <v>202206011319</v>
      </c>
      <c r="D382" s="9" t="s">
        <v>603</v>
      </c>
      <c r="E382" s="10"/>
    </row>
    <row r="383" spans="1:5" ht="12.95" customHeight="1">
      <c r="A383" s="8">
        <v>380</v>
      </c>
      <c r="B383" s="8" t="s">
        <v>604</v>
      </c>
      <c r="C383" s="8" t="str">
        <f>"202206011320"</f>
        <v>202206011320</v>
      </c>
      <c r="D383" s="9" t="s">
        <v>605</v>
      </c>
      <c r="E383" s="10"/>
    </row>
    <row r="384" spans="1:5" ht="12.95" customHeight="1">
      <c r="A384" s="8">
        <v>381</v>
      </c>
      <c r="B384" s="8" t="s">
        <v>606</v>
      </c>
      <c r="C384" s="8" t="str">
        <f>"202206011321"</f>
        <v>202206011321</v>
      </c>
      <c r="D384" s="9" t="s">
        <v>607</v>
      </c>
      <c r="E384" s="10"/>
    </row>
    <row r="385" spans="1:5" ht="12.95" customHeight="1">
      <c r="A385" s="8">
        <v>382</v>
      </c>
      <c r="B385" s="8" t="s">
        <v>608</v>
      </c>
      <c r="C385" s="8" t="str">
        <f>"202206011322"</f>
        <v>202206011322</v>
      </c>
      <c r="D385" s="9" t="s">
        <v>8</v>
      </c>
      <c r="E385" s="8" t="s">
        <v>9</v>
      </c>
    </row>
    <row r="386" spans="1:5" ht="12.95" customHeight="1">
      <c r="A386" s="8">
        <v>383</v>
      </c>
      <c r="B386" s="8" t="s">
        <v>609</v>
      </c>
      <c r="C386" s="8" t="str">
        <f>"202206011323"</f>
        <v>202206011323</v>
      </c>
      <c r="D386" s="9" t="s">
        <v>610</v>
      </c>
      <c r="E386" s="10"/>
    </row>
    <row r="387" spans="1:5" ht="12.95" customHeight="1">
      <c r="A387" s="8">
        <v>384</v>
      </c>
      <c r="B387" s="8" t="s">
        <v>611</v>
      </c>
      <c r="C387" s="8" t="str">
        <f>"202206011324"</f>
        <v>202206011324</v>
      </c>
      <c r="D387" s="9" t="s">
        <v>612</v>
      </c>
      <c r="E387" s="10"/>
    </row>
    <row r="388" spans="1:5" ht="12.95" customHeight="1">
      <c r="A388" s="8">
        <v>385</v>
      </c>
      <c r="B388" s="8" t="s">
        <v>613</v>
      </c>
      <c r="C388" s="8" t="str">
        <f>"202206011325"</f>
        <v>202206011325</v>
      </c>
      <c r="D388" s="9" t="s">
        <v>614</v>
      </c>
      <c r="E388" s="10"/>
    </row>
    <row r="389" spans="1:5" ht="12.95" customHeight="1">
      <c r="A389" s="8">
        <v>386</v>
      </c>
      <c r="B389" s="8" t="s">
        <v>615</v>
      </c>
      <c r="C389" s="8" t="str">
        <f>"202206011326"</f>
        <v>202206011326</v>
      </c>
      <c r="D389" s="9" t="s">
        <v>616</v>
      </c>
      <c r="E389" s="10"/>
    </row>
    <row r="390" spans="1:5" ht="12.95" customHeight="1">
      <c r="A390" s="8">
        <v>387</v>
      </c>
      <c r="B390" s="8" t="s">
        <v>617</v>
      </c>
      <c r="C390" s="8" t="str">
        <f>"202206011327"</f>
        <v>202206011327</v>
      </c>
      <c r="D390" s="9" t="s">
        <v>618</v>
      </c>
      <c r="E390" s="10"/>
    </row>
    <row r="391" spans="1:5" ht="12.95" customHeight="1">
      <c r="A391" s="8">
        <v>388</v>
      </c>
      <c r="B391" s="8" t="s">
        <v>619</v>
      </c>
      <c r="C391" s="8" t="str">
        <f>"202206011328"</f>
        <v>202206011328</v>
      </c>
      <c r="D391" s="9" t="s">
        <v>620</v>
      </c>
      <c r="E391" s="10"/>
    </row>
    <row r="392" spans="1:5" ht="12.95" customHeight="1">
      <c r="A392" s="8">
        <v>389</v>
      </c>
      <c r="B392" s="8" t="s">
        <v>621</v>
      </c>
      <c r="C392" s="8" t="str">
        <f>"202206011329"</f>
        <v>202206011329</v>
      </c>
      <c r="D392" s="9" t="s">
        <v>622</v>
      </c>
      <c r="E392" s="10"/>
    </row>
    <row r="393" spans="1:5" ht="12.95" customHeight="1">
      <c r="A393" s="8">
        <v>390</v>
      </c>
      <c r="B393" s="8" t="s">
        <v>623</v>
      </c>
      <c r="C393" s="8" t="str">
        <f>"202206011330"</f>
        <v>202206011330</v>
      </c>
      <c r="D393" s="9" t="s">
        <v>624</v>
      </c>
      <c r="E393" s="10"/>
    </row>
    <row r="394" spans="1:5" ht="12.95" customHeight="1">
      <c r="A394" s="8">
        <v>391</v>
      </c>
      <c r="B394" s="8" t="s">
        <v>625</v>
      </c>
      <c r="C394" s="8" t="str">
        <f>"202206011401"</f>
        <v>202206011401</v>
      </c>
      <c r="D394" s="9" t="s">
        <v>626</v>
      </c>
      <c r="E394" s="10"/>
    </row>
    <row r="395" spans="1:5" ht="12.95" customHeight="1">
      <c r="A395" s="8">
        <v>392</v>
      </c>
      <c r="B395" s="8" t="s">
        <v>627</v>
      </c>
      <c r="C395" s="8" t="str">
        <f>"202206011402"</f>
        <v>202206011402</v>
      </c>
      <c r="D395" s="9" t="s">
        <v>628</v>
      </c>
      <c r="E395" s="10"/>
    </row>
    <row r="396" spans="1:5" ht="12.95" customHeight="1">
      <c r="A396" s="8">
        <v>393</v>
      </c>
      <c r="B396" s="8" t="s">
        <v>629</v>
      </c>
      <c r="C396" s="8" t="str">
        <f>"202206011403"</f>
        <v>202206011403</v>
      </c>
      <c r="D396" s="9" t="s">
        <v>630</v>
      </c>
      <c r="E396" s="10"/>
    </row>
    <row r="397" spans="1:5" ht="12.95" customHeight="1">
      <c r="A397" s="8">
        <v>394</v>
      </c>
      <c r="B397" s="8" t="s">
        <v>631</v>
      </c>
      <c r="C397" s="8" t="str">
        <f>"202206011404"</f>
        <v>202206011404</v>
      </c>
      <c r="D397" s="9" t="s">
        <v>632</v>
      </c>
      <c r="E397" s="10"/>
    </row>
    <row r="398" spans="1:5" ht="12.95" customHeight="1">
      <c r="A398" s="8">
        <v>395</v>
      </c>
      <c r="B398" s="8" t="s">
        <v>633</v>
      </c>
      <c r="C398" s="8" t="str">
        <f>"202206011405"</f>
        <v>202206011405</v>
      </c>
      <c r="D398" s="9" t="s">
        <v>634</v>
      </c>
      <c r="E398" s="10"/>
    </row>
    <row r="399" spans="1:5" ht="12.95" customHeight="1">
      <c r="A399" s="8">
        <v>396</v>
      </c>
      <c r="B399" s="8" t="s">
        <v>635</v>
      </c>
      <c r="C399" s="8" t="str">
        <f>"202206011406"</f>
        <v>202206011406</v>
      </c>
      <c r="D399" s="9" t="s">
        <v>636</v>
      </c>
      <c r="E399" s="10"/>
    </row>
    <row r="400" spans="1:5" ht="12.95" customHeight="1">
      <c r="A400" s="8">
        <v>397</v>
      </c>
      <c r="B400" s="8" t="s">
        <v>637</v>
      </c>
      <c r="C400" s="8" t="str">
        <f>"202206011407"</f>
        <v>202206011407</v>
      </c>
      <c r="D400" s="9" t="s">
        <v>638</v>
      </c>
      <c r="E400" s="10"/>
    </row>
    <row r="401" spans="1:5" ht="12.95" customHeight="1">
      <c r="A401" s="8">
        <v>398</v>
      </c>
      <c r="B401" s="8" t="s">
        <v>639</v>
      </c>
      <c r="C401" s="8" t="str">
        <f>"202206011408"</f>
        <v>202206011408</v>
      </c>
      <c r="D401" s="9" t="s">
        <v>640</v>
      </c>
      <c r="E401" s="10"/>
    </row>
    <row r="402" spans="1:5" ht="12.95" customHeight="1">
      <c r="A402" s="8">
        <v>399</v>
      </c>
      <c r="B402" s="8" t="s">
        <v>641</v>
      </c>
      <c r="C402" s="8" t="str">
        <f>"202206011409"</f>
        <v>202206011409</v>
      </c>
      <c r="D402" s="9" t="s">
        <v>642</v>
      </c>
      <c r="E402" s="10"/>
    </row>
    <row r="403" spans="1:5" ht="12.95" customHeight="1">
      <c r="A403" s="8">
        <v>400</v>
      </c>
      <c r="B403" s="8" t="s">
        <v>643</v>
      </c>
      <c r="C403" s="8" t="str">
        <f>"202206011410"</f>
        <v>202206011410</v>
      </c>
      <c r="D403" s="9" t="s">
        <v>644</v>
      </c>
      <c r="E403" s="10"/>
    </row>
    <row r="404" spans="1:5" ht="12.95" customHeight="1">
      <c r="A404" s="8">
        <v>401</v>
      </c>
      <c r="B404" s="8" t="s">
        <v>645</v>
      </c>
      <c r="C404" s="8" t="str">
        <f>"202206011411"</f>
        <v>202206011411</v>
      </c>
      <c r="D404" s="9" t="s">
        <v>646</v>
      </c>
      <c r="E404" s="10"/>
    </row>
    <row r="405" spans="1:5" ht="12.95" customHeight="1">
      <c r="A405" s="8">
        <v>402</v>
      </c>
      <c r="B405" s="8" t="s">
        <v>647</v>
      </c>
      <c r="C405" s="8" t="str">
        <f>"202206011412"</f>
        <v>202206011412</v>
      </c>
      <c r="D405" s="9" t="s">
        <v>648</v>
      </c>
      <c r="E405" s="10"/>
    </row>
    <row r="406" spans="1:5" ht="12.95" customHeight="1">
      <c r="A406" s="8">
        <v>403</v>
      </c>
      <c r="B406" s="8" t="s">
        <v>649</v>
      </c>
      <c r="C406" s="8" t="str">
        <f>"202206011413"</f>
        <v>202206011413</v>
      </c>
      <c r="D406" s="9" t="s">
        <v>8</v>
      </c>
      <c r="E406" s="8" t="s">
        <v>9</v>
      </c>
    </row>
    <row r="407" spans="1:5" ht="12.95" customHeight="1">
      <c r="A407" s="8">
        <v>404</v>
      </c>
      <c r="B407" s="8" t="s">
        <v>650</v>
      </c>
      <c r="C407" s="8" t="str">
        <f>"202206011414"</f>
        <v>202206011414</v>
      </c>
      <c r="D407" s="9" t="s">
        <v>651</v>
      </c>
      <c r="E407" s="10"/>
    </row>
    <row r="408" spans="1:5" ht="12.95" customHeight="1">
      <c r="A408" s="8">
        <v>405</v>
      </c>
      <c r="B408" s="8" t="s">
        <v>652</v>
      </c>
      <c r="C408" s="8" t="str">
        <f>"202206011415"</f>
        <v>202206011415</v>
      </c>
      <c r="D408" s="9" t="s">
        <v>653</v>
      </c>
      <c r="E408" s="10"/>
    </row>
    <row r="409" spans="1:5" ht="12.95" customHeight="1">
      <c r="A409" s="8">
        <v>406</v>
      </c>
      <c r="B409" s="8" t="s">
        <v>654</v>
      </c>
      <c r="C409" s="8" t="str">
        <f>"202206011416"</f>
        <v>202206011416</v>
      </c>
      <c r="D409" s="9" t="s">
        <v>8</v>
      </c>
      <c r="E409" s="8" t="s">
        <v>9</v>
      </c>
    </row>
    <row r="410" spans="1:5" ht="12.95" customHeight="1">
      <c r="A410" s="8">
        <v>407</v>
      </c>
      <c r="B410" s="8" t="s">
        <v>655</v>
      </c>
      <c r="C410" s="8" t="str">
        <f>"202206011417"</f>
        <v>202206011417</v>
      </c>
      <c r="D410" s="9" t="s">
        <v>656</v>
      </c>
      <c r="E410" s="10"/>
    </row>
    <row r="411" spans="1:5" ht="12.95" customHeight="1">
      <c r="A411" s="8">
        <v>408</v>
      </c>
      <c r="B411" s="8" t="s">
        <v>657</v>
      </c>
      <c r="C411" s="8" t="str">
        <f>"202206011418"</f>
        <v>202206011418</v>
      </c>
      <c r="D411" s="9" t="s">
        <v>8</v>
      </c>
      <c r="E411" s="8" t="s">
        <v>9</v>
      </c>
    </row>
    <row r="412" spans="1:5" ht="12.95" customHeight="1">
      <c r="A412" s="8">
        <v>409</v>
      </c>
      <c r="B412" s="8" t="s">
        <v>658</v>
      </c>
      <c r="C412" s="8" t="str">
        <f>"202206011419"</f>
        <v>202206011419</v>
      </c>
      <c r="D412" s="9" t="s">
        <v>8</v>
      </c>
      <c r="E412" s="8" t="s">
        <v>9</v>
      </c>
    </row>
    <row r="413" spans="1:5" ht="12.95" customHeight="1">
      <c r="A413" s="8">
        <v>410</v>
      </c>
      <c r="B413" s="8" t="s">
        <v>659</v>
      </c>
      <c r="C413" s="8" t="str">
        <f>"202206011420"</f>
        <v>202206011420</v>
      </c>
      <c r="D413" s="9" t="s">
        <v>8</v>
      </c>
      <c r="E413" s="8" t="s">
        <v>9</v>
      </c>
    </row>
    <row r="414" spans="1:5" ht="12.95" customHeight="1">
      <c r="A414" s="8">
        <v>411</v>
      </c>
      <c r="B414" s="8" t="s">
        <v>660</v>
      </c>
      <c r="C414" s="8" t="str">
        <f>"202206011421"</f>
        <v>202206011421</v>
      </c>
      <c r="D414" s="9" t="s">
        <v>661</v>
      </c>
      <c r="E414" s="10"/>
    </row>
    <row r="415" spans="1:5" ht="12.95" customHeight="1">
      <c r="A415" s="8">
        <v>412</v>
      </c>
      <c r="B415" s="8" t="s">
        <v>602</v>
      </c>
      <c r="C415" s="8" t="str">
        <f>"202206011422"</f>
        <v>202206011422</v>
      </c>
      <c r="D415" s="9" t="s">
        <v>662</v>
      </c>
      <c r="E415" s="10"/>
    </row>
    <row r="416" spans="1:5" ht="12.95" customHeight="1">
      <c r="A416" s="8">
        <v>413</v>
      </c>
      <c r="B416" s="8" t="s">
        <v>663</v>
      </c>
      <c r="C416" s="8" t="str">
        <f>"202206011423"</f>
        <v>202206011423</v>
      </c>
      <c r="D416" s="9" t="s">
        <v>664</v>
      </c>
      <c r="E416" s="10"/>
    </row>
    <row r="417" spans="1:5" ht="12.95" customHeight="1">
      <c r="A417" s="8">
        <v>414</v>
      </c>
      <c r="B417" s="8" t="s">
        <v>665</v>
      </c>
      <c r="C417" s="8" t="str">
        <f>"202206011424"</f>
        <v>202206011424</v>
      </c>
      <c r="D417" s="9" t="s">
        <v>8</v>
      </c>
      <c r="E417" s="8" t="s">
        <v>9</v>
      </c>
    </row>
    <row r="418" spans="1:5" ht="12.95" customHeight="1">
      <c r="A418" s="8">
        <v>415</v>
      </c>
      <c r="B418" s="8" t="s">
        <v>666</v>
      </c>
      <c r="C418" s="8" t="str">
        <f>"202206011425"</f>
        <v>202206011425</v>
      </c>
      <c r="D418" s="9" t="s">
        <v>667</v>
      </c>
      <c r="E418" s="10"/>
    </row>
    <row r="419" spans="1:5" ht="12.95" customHeight="1">
      <c r="A419" s="8">
        <v>416</v>
      </c>
      <c r="B419" s="8" t="s">
        <v>668</v>
      </c>
      <c r="C419" s="8" t="str">
        <f>"202206011426"</f>
        <v>202206011426</v>
      </c>
      <c r="D419" s="9" t="s">
        <v>669</v>
      </c>
      <c r="E419" s="10"/>
    </row>
    <row r="420" spans="1:5" ht="12.95" customHeight="1">
      <c r="A420" s="8">
        <v>417</v>
      </c>
      <c r="B420" s="8" t="s">
        <v>670</v>
      </c>
      <c r="C420" s="8" t="str">
        <f>"202206011427"</f>
        <v>202206011427</v>
      </c>
      <c r="D420" s="9" t="s">
        <v>8</v>
      </c>
      <c r="E420" s="8" t="s">
        <v>9</v>
      </c>
    </row>
    <row r="421" spans="1:5" ht="12.95" customHeight="1">
      <c r="A421" s="8">
        <v>418</v>
      </c>
      <c r="B421" s="8" t="s">
        <v>671</v>
      </c>
      <c r="C421" s="8" t="str">
        <f>"202206011428"</f>
        <v>202206011428</v>
      </c>
      <c r="D421" s="9" t="s">
        <v>672</v>
      </c>
      <c r="E421" s="10"/>
    </row>
    <row r="422" spans="1:5" ht="12.95" customHeight="1">
      <c r="A422" s="8">
        <v>419</v>
      </c>
      <c r="B422" s="8" t="s">
        <v>673</v>
      </c>
      <c r="C422" s="8" t="str">
        <f>"202206011429"</f>
        <v>202206011429</v>
      </c>
      <c r="D422" s="9" t="s">
        <v>674</v>
      </c>
      <c r="E422" s="10"/>
    </row>
    <row r="423" spans="1:5" ht="12.95" customHeight="1">
      <c r="A423" s="8">
        <v>420</v>
      </c>
      <c r="B423" s="8" t="s">
        <v>675</v>
      </c>
      <c r="C423" s="8" t="str">
        <f>"202206011430"</f>
        <v>202206011430</v>
      </c>
      <c r="D423" s="9" t="s">
        <v>8</v>
      </c>
      <c r="E423" s="8" t="s">
        <v>9</v>
      </c>
    </row>
    <row r="424" spans="1:5" ht="12.95" customHeight="1">
      <c r="A424" s="8">
        <v>421</v>
      </c>
      <c r="B424" s="8" t="s">
        <v>676</v>
      </c>
      <c r="C424" s="8" t="str">
        <f>"202206011501"</f>
        <v>202206011501</v>
      </c>
      <c r="D424" s="9" t="s">
        <v>677</v>
      </c>
      <c r="E424" s="10"/>
    </row>
    <row r="425" spans="1:5" ht="12.95" customHeight="1">
      <c r="A425" s="8">
        <v>422</v>
      </c>
      <c r="B425" s="8" t="s">
        <v>678</v>
      </c>
      <c r="C425" s="8" t="str">
        <f>"202206011502"</f>
        <v>202206011502</v>
      </c>
      <c r="D425" s="9" t="s">
        <v>679</v>
      </c>
      <c r="E425" s="10"/>
    </row>
    <row r="426" spans="1:5" ht="12.95" customHeight="1">
      <c r="A426" s="8">
        <v>423</v>
      </c>
      <c r="B426" s="8" t="s">
        <v>680</v>
      </c>
      <c r="C426" s="8" t="str">
        <f>"202206011503"</f>
        <v>202206011503</v>
      </c>
      <c r="D426" s="9" t="s">
        <v>8</v>
      </c>
      <c r="E426" s="8" t="s">
        <v>9</v>
      </c>
    </row>
    <row r="427" spans="1:5" ht="12.95" customHeight="1">
      <c r="A427" s="8">
        <v>424</v>
      </c>
      <c r="B427" s="8" t="s">
        <v>681</v>
      </c>
      <c r="C427" s="8" t="str">
        <f>"202206011504"</f>
        <v>202206011504</v>
      </c>
      <c r="D427" s="9" t="s">
        <v>682</v>
      </c>
      <c r="E427" s="10"/>
    </row>
    <row r="428" spans="1:5" ht="12.95" customHeight="1">
      <c r="A428" s="8">
        <v>425</v>
      </c>
      <c r="B428" s="8" t="s">
        <v>683</v>
      </c>
      <c r="C428" s="8" t="str">
        <f>"202206011505"</f>
        <v>202206011505</v>
      </c>
      <c r="D428" s="9" t="s">
        <v>684</v>
      </c>
      <c r="E428" s="10"/>
    </row>
    <row r="429" spans="1:5" ht="12.95" customHeight="1">
      <c r="A429" s="8">
        <v>426</v>
      </c>
      <c r="B429" s="8" t="s">
        <v>685</v>
      </c>
      <c r="C429" s="8" t="str">
        <f>"202206011506"</f>
        <v>202206011506</v>
      </c>
      <c r="D429" s="9" t="s">
        <v>686</v>
      </c>
      <c r="E429" s="10"/>
    </row>
    <row r="430" spans="1:5" ht="12.95" customHeight="1">
      <c r="A430" s="8">
        <v>427</v>
      </c>
      <c r="B430" s="8" t="s">
        <v>687</v>
      </c>
      <c r="C430" s="8" t="str">
        <f>"202206011507"</f>
        <v>202206011507</v>
      </c>
      <c r="D430" s="9" t="s">
        <v>688</v>
      </c>
      <c r="E430" s="10"/>
    </row>
    <row r="431" spans="1:5" ht="12.95" customHeight="1">
      <c r="A431" s="8">
        <v>428</v>
      </c>
      <c r="B431" s="8" t="s">
        <v>689</v>
      </c>
      <c r="C431" s="8" t="str">
        <f>"202206011508"</f>
        <v>202206011508</v>
      </c>
      <c r="D431" s="9" t="s">
        <v>8</v>
      </c>
      <c r="E431" s="8" t="s">
        <v>9</v>
      </c>
    </row>
    <row r="432" spans="1:5" ht="12.95" customHeight="1">
      <c r="A432" s="8">
        <v>429</v>
      </c>
      <c r="B432" s="8" t="s">
        <v>690</v>
      </c>
      <c r="C432" s="8" t="str">
        <f>"202206011509"</f>
        <v>202206011509</v>
      </c>
      <c r="D432" s="9" t="s">
        <v>691</v>
      </c>
      <c r="E432" s="10"/>
    </row>
    <row r="433" spans="1:5" ht="12.95" customHeight="1">
      <c r="A433" s="8">
        <v>430</v>
      </c>
      <c r="B433" s="8" t="s">
        <v>692</v>
      </c>
      <c r="C433" s="8" t="str">
        <f>"202206011510"</f>
        <v>202206011510</v>
      </c>
      <c r="D433" s="9" t="s">
        <v>693</v>
      </c>
      <c r="E433" s="10"/>
    </row>
    <row r="434" spans="1:5" ht="12.95" customHeight="1">
      <c r="A434" s="8">
        <v>431</v>
      </c>
      <c r="B434" s="8" t="s">
        <v>694</v>
      </c>
      <c r="C434" s="8" t="str">
        <f>"202206011511"</f>
        <v>202206011511</v>
      </c>
      <c r="D434" s="9" t="s">
        <v>605</v>
      </c>
      <c r="E434" s="10"/>
    </row>
    <row r="435" spans="1:5" ht="12.95" customHeight="1">
      <c r="A435" s="8">
        <v>432</v>
      </c>
      <c r="B435" s="8" t="s">
        <v>695</v>
      </c>
      <c r="C435" s="8" t="str">
        <f>"202206011512"</f>
        <v>202206011512</v>
      </c>
      <c r="D435" s="9" t="s">
        <v>8</v>
      </c>
      <c r="E435" s="8" t="s">
        <v>9</v>
      </c>
    </row>
    <row r="436" spans="1:5" ht="12.95" customHeight="1">
      <c r="A436" s="8">
        <v>433</v>
      </c>
      <c r="B436" s="8" t="s">
        <v>696</v>
      </c>
      <c r="C436" s="8" t="str">
        <f>"202206011513"</f>
        <v>202206011513</v>
      </c>
      <c r="D436" s="9" t="s">
        <v>697</v>
      </c>
      <c r="E436" s="10"/>
    </row>
    <row r="437" spans="1:5" ht="12.95" customHeight="1">
      <c r="A437" s="8">
        <v>434</v>
      </c>
      <c r="B437" s="8" t="s">
        <v>698</v>
      </c>
      <c r="C437" s="8" t="str">
        <f>"202206011514"</f>
        <v>202206011514</v>
      </c>
      <c r="D437" s="9" t="s">
        <v>699</v>
      </c>
      <c r="E437" s="10"/>
    </row>
    <row r="438" spans="1:5" ht="12.95" customHeight="1">
      <c r="A438" s="8">
        <v>435</v>
      </c>
      <c r="B438" s="8" t="s">
        <v>700</v>
      </c>
      <c r="C438" s="8" t="str">
        <f>"202206011515"</f>
        <v>202206011515</v>
      </c>
      <c r="D438" s="9" t="s">
        <v>8</v>
      </c>
      <c r="E438" s="8" t="s">
        <v>9</v>
      </c>
    </row>
    <row r="439" spans="1:5" ht="12.95" customHeight="1">
      <c r="A439" s="8">
        <v>436</v>
      </c>
      <c r="B439" s="8" t="s">
        <v>701</v>
      </c>
      <c r="C439" s="8" t="str">
        <f>"202206011516"</f>
        <v>202206011516</v>
      </c>
      <c r="D439" s="9" t="s">
        <v>702</v>
      </c>
      <c r="E439" s="10"/>
    </row>
    <row r="440" spans="1:5" ht="12.95" customHeight="1">
      <c r="A440" s="8">
        <v>437</v>
      </c>
      <c r="B440" s="8" t="s">
        <v>703</v>
      </c>
      <c r="C440" s="8" t="str">
        <f>"202206011517"</f>
        <v>202206011517</v>
      </c>
      <c r="D440" s="9" t="s">
        <v>8</v>
      </c>
      <c r="E440" s="8" t="s">
        <v>9</v>
      </c>
    </row>
    <row r="441" spans="1:5" ht="12.95" customHeight="1">
      <c r="A441" s="8">
        <v>438</v>
      </c>
      <c r="B441" s="8" t="s">
        <v>704</v>
      </c>
      <c r="C441" s="8" t="str">
        <f>"202206011518"</f>
        <v>202206011518</v>
      </c>
      <c r="D441" s="9" t="s">
        <v>705</v>
      </c>
      <c r="E441" s="10"/>
    </row>
    <row r="442" spans="1:5" ht="12.95" customHeight="1">
      <c r="A442" s="8">
        <v>439</v>
      </c>
      <c r="B442" s="8" t="s">
        <v>706</v>
      </c>
      <c r="C442" s="8" t="str">
        <f>"202206011519"</f>
        <v>202206011519</v>
      </c>
      <c r="D442" s="9" t="s">
        <v>707</v>
      </c>
      <c r="E442" s="10"/>
    </row>
    <row r="443" spans="1:5" ht="12.95" customHeight="1">
      <c r="A443" s="8">
        <v>440</v>
      </c>
      <c r="B443" s="8" t="s">
        <v>708</v>
      </c>
      <c r="C443" s="8" t="str">
        <f>"202206011520"</f>
        <v>202206011520</v>
      </c>
      <c r="D443" s="9" t="s">
        <v>709</v>
      </c>
      <c r="E443" s="10"/>
    </row>
    <row r="444" spans="1:5" ht="12.95" customHeight="1">
      <c r="A444" s="8">
        <v>441</v>
      </c>
      <c r="B444" s="8" t="s">
        <v>710</v>
      </c>
      <c r="C444" s="8" t="str">
        <f>"202206011521"</f>
        <v>202206011521</v>
      </c>
      <c r="D444" s="9" t="s">
        <v>711</v>
      </c>
      <c r="E444" s="10"/>
    </row>
    <row r="445" spans="1:5" ht="12.95" customHeight="1">
      <c r="A445" s="8">
        <v>442</v>
      </c>
      <c r="B445" s="8" t="s">
        <v>712</v>
      </c>
      <c r="C445" s="8" t="str">
        <f>"202206011522"</f>
        <v>202206011522</v>
      </c>
      <c r="D445" s="9" t="s">
        <v>713</v>
      </c>
      <c r="E445" s="10"/>
    </row>
    <row r="446" spans="1:5" ht="12.95" customHeight="1">
      <c r="A446" s="8">
        <v>443</v>
      </c>
      <c r="B446" s="8" t="s">
        <v>714</v>
      </c>
      <c r="C446" s="8" t="str">
        <f>"202206011523"</f>
        <v>202206011523</v>
      </c>
      <c r="D446" s="9" t="s">
        <v>715</v>
      </c>
      <c r="E446" s="10"/>
    </row>
    <row r="447" spans="1:5" ht="12.95" customHeight="1">
      <c r="A447" s="8">
        <v>444</v>
      </c>
      <c r="B447" s="8" t="s">
        <v>716</v>
      </c>
      <c r="C447" s="8" t="str">
        <f>"202206011524"</f>
        <v>202206011524</v>
      </c>
      <c r="D447" s="9" t="s">
        <v>717</v>
      </c>
      <c r="E447" s="10"/>
    </row>
    <row r="448" spans="1:5" ht="12.95" customHeight="1">
      <c r="A448" s="8">
        <v>445</v>
      </c>
      <c r="B448" s="8" t="s">
        <v>718</v>
      </c>
      <c r="C448" s="8" t="str">
        <f>"202206011525"</f>
        <v>202206011525</v>
      </c>
      <c r="D448" s="9" t="s">
        <v>8</v>
      </c>
      <c r="E448" s="8" t="s">
        <v>9</v>
      </c>
    </row>
    <row r="449" spans="1:5" ht="12.95" customHeight="1">
      <c r="A449" s="8">
        <v>446</v>
      </c>
      <c r="B449" s="8" t="s">
        <v>719</v>
      </c>
      <c r="C449" s="8" t="str">
        <f>"202206011526"</f>
        <v>202206011526</v>
      </c>
      <c r="D449" s="9" t="s">
        <v>720</v>
      </c>
      <c r="E449" s="10"/>
    </row>
    <row r="450" spans="1:5" ht="12.95" customHeight="1">
      <c r="A450" s="8">
        <v>447</v>
      </c>
      <c r="B450" s="8" t="s">
        <v>721</v>
      </c>
      <c r="C450" s="8" t="str">
        <f>"202206011527"</f>
        <v>202206011527</v>
      </c>
      <c r="D450" s="9" t="s">
        <v>722</v>
      </c>
      <c r="E450" s="10"/>
    </row>
    <row r="451" spans="1:5" ht="12.95" customHeight="1">
      <c r="A451" s="8">
        <v>448</v>
      </c>
      <c r="B451" s="8" t="s">
        <v>723</v>
      </c>
      <c r="C451" s="8" t="str">
        <f>"202206011528"</f>
        <v>202206011528</v>
      </c>
      <c r="D451" s="9" t="s">
        <v>724</v>
      </c>
      <c r="E451" s="10"/>
    </row>
    <row r="452" spans="1:5" ht="12.95" customHeight="1">
      <c r="A452" s="8">
        <v>449</v>
      </c>
      <c r="B452" s="8" t="s">
        <v>725</v>
      </c>
      <c r="C452" s="8" t="str">
        <f>"202206011529"</f>
        <v>202206011529</v>
      </c>
      <c r="D452" s="9" t="s">
        <v>352</v>
      </c>
      <c r="E452" s="10"/>
    </row>
    <row r="453" spans="1:5" ht="12.95" customHeight="1">
      <c r="A453" s="8">
        <v>450</v>
      </c>
      <c r="B453" s="8" t="s">
        <v>726</v>
      </c>
      <c r="C453" s="8" t="str">
        <f>"202206011530"</f>
        <v>202206011530</v>
      </c>
      <c r="D453" s="9" t="s">
        <v>727</v>
      </c>
      <c r="E453" s="10"/>
    </row>
    <row r="454" spans="1:5" ht="12.95" customHeight="1">
      <c r="A454" s="8">
        <v>451</v>
      </c>
      <c r="B454" s="8" t="s">
        <v>728</v>
      </c>
      <c r="C454" s="8" t="str">
        <f>"202206011601"</f>
        <v>202206011601</v>
      </c>
      <c r="D454" s="9" t="s">
        <v>8</v>
      </c>
      <c r="E454" s="8" t="s">
        <v>9</v>
      </c>
    </row>
    <row r="455" spans="1:5" ht="12.95" customHeight="1">
      <c r="A455" s="8">
        <v>452</v>
      </c>
      <c r="B455" s="8" t="s">
        <v>729</v>
      </c>
      <c r="C455" s="8" t="str">
        <f>"202206011602"</f>
        <v>202206011602</v>
      </c>
      <c r="D455" s="9" t="s">
        <v>730</v>
      </c>
      <c r="E455" s="10"/>
    </row>
    <row r="456" spans="1:5" ht="12.95" customHeight="1">
      <c r="A456" s="8">
        <v>453</v>
      </c>
      <c r="B456" s="8" t="s">
        <v>731</v>
      </c>
      <c r="C456" s="8" t="str">
        <f>"202206011603"</f>
        <v>202206011603</v>
      </c>
      <c r="D456" s="9" t="s">
        <v>732</v>
      </c>
      <c r="E456" s="10"/>
    </row>
    <row r="457" spans="1:5" ht="12.95" customHeight="1">
      <c r="A457" s="8">
        <v>454</v>
      </c>
      <c r="B457" s="8" t="s">
        <v>733</v>
      </c>
      <c r="C457" s="8" t="str">
        <f>"202206011604"</f>
        <v>202206011604</v>
      </c>
      <c r="D457" s="9" t="s">
        <v>8</v>
      </c>
      <c r="E457" s="8" t="s">
        <v>9</v>
      </c>
    </row>
    <row r="458" spans="1:5" ht="12.95" customHeight="1">
      <c r="A458" s="8">
        <v>455</v>
      </c>
      <c r="B458" s="8" t="s">
        <v>734</v>
      </c>
      <c r="C458" s="8" t="str">
        <f>"202206011605"</f>
        <v>202206011605</v>
      </c>
      <c r="D458" s="9" t="s">
        <v>8</v>
      </c>
      <c r="E458" s="8" t="s">
        <v>9</v>
      </c>
    </row>
    <row r="459" spans="1:5" ht="12.95" customHeight="1">
      <c r="A459" s="8">
        <v>456</v>
      </c>
      <c r="B459" s="8" t="s">
        <v>735</v>
      </c>
      <c r="C459" s="8" t="str">
        <f>"202206011606"</f>
        <v>202206011606</v>
      </c>
      <c r="D459" s="9" t="s">
        <v>736</v>
      </c>
      <c r="E459" s="10"/>
    </row>
    <row r="460" spans="1:5" ht="12.95" customHeight="1">
      <c r="A460" s="8">
        <v>457</v>
      </c>
      <c r="B460" s="8" t="s">
        <v>737</v>
      </c>
      <c r="C460" s="8" t="str">
        <f>"202206011607"</f>
        <v>202206011607</v>
      </c>
      <c r="D460" s="9" t="s">
        <v>738</v>
      </c>
      <c r="E460" s="10"/>
    </row>
    <row r="461" spans="1:5" ht="12.95" customHeight="1">
      <c r="A461" s="8">
        <v>458</v>
      </c>
      <c r="B461" s="8" t="s">
        <v>739</v>
      </c>
      <c r="C461" s="8" t="str">
        <f>"202206011608"</f>
        <v>202206011608</v>
      </c>
      <c r="D461" s="9" t="s">
        <v>8</v>
      </c>
      <c r="E461" s="8" t="s">
        <v>9</v>
      </c>
    </row>
    <row r="462" spans="1:5" ht="12.95" customHeight="1">
      <c r="A462" s="8">
        <v>459</v>
      </c>
      <c r="B462" s="8" t="s">
        <v>740</v>
      </c>
      <c r="C462" s="8" t="str">
        <f>"202206011609"</f>
        <v>202206011609</v>
      </c>
      <c r="D462" s="9" t="s">
        <v>741</v>
      </c>
      <c r="E462" s="10"/>
    </row>
    <row r="463" spans="1:5" ht="12.95" customHeight="1">
      <c r="A463" s="8">
        <v>460</v>
      </c>
      <c r="B463" s="8" t="s">
        <v>742</v>
      </c>
      <c r="C463" s="8" t="str">
        <f>"202206011610"</f>
        <v>202206011610</v>
      </c>
      <c r="D463" s="9" t="s">
        <v>743</v>
      </c>
      <c r="E463" s="10"/>
    </row>
    <row r="464" spans="1:5" ht="12.95" customHeight="1">
      <c r="A464" s="8">
        <v>461</v>
      </c>
      <c r="B464" s="8" t="s">
        <v>744</v>
      </c>
      <c r="C464" s="8" t="str">
        <f>"202206011611"</f>
        <v>202206011611</v>
      </c>
      <c r="D464" s="9" t="s">
        <v>8</v>
      </c>
      <c r="E464" s="8" t="s">
        <v>9</v>
      </c>
    </row>
    <row r="465" spans="1:5" ht="12.95" customHeight="1">
      <c r="A465" s="8">
        <v>462</v>
      </c>
      <c r="B465" s="8" t="s">
        <v>745</v>
      </c>
      <c r="C465" s="8" t="str">
        <f>"202206011612"</f>
        <v>202206011612</v>
      </c>
      <c r="D465" s="9" t="s">
        <v>746</v>
      </c>
      <c r="E465" s="10"/>
    </row>
    <row r="466" spans="1:5" ht="12.95" customHeight="1">
      <c r="A466" s="8">
        <v>463</v>
      </c>
      <c r="B466" s="8" t="s">
        <v>747</v>
      </c>
      <c r="C466" s="8" t="str">
        <f>"202206011613"</f>
        <v>202206011613</v>
      </c>
      <c r="D466" s="9" t="s">
        <v>748</v>
      </c>
      <c r="E466" s="10"/>
    </row>
    <row r="467" spans="1:5" ht="12.95" customHeight="1">
      <c r="A467" s="8">
        <v>464</v>
      </c>
      <c r="B467" s="8" t="s">
        <v>749</v>
      </c>
      <c r="C467" s="8" t="str">
        <f>"202206011614"</f>
        <v>202206011614</v>
      </c>
      <c r="D467" s="9" t="s">
        <v>750</v>
      </c>
      <c r="E467" s="10"/>
    </row>
    <row r="468" spans="1:5" ht="12.95" customHeight="1">
      <c r="A468" s="8">
        <v>465</v>
      </c>
      <c r="B468" s="8" t="s">
        <v>751</v>
      </c>
      <c r="C468" s="8" t="str">
        <f>"202206011615"</f>
        <v>202206011615</v>
      </c>
      <c r="D468" s="9" t="s">
        <v>8</v>
      </c>
      <c r="E468" s="8" t="s">
        <v>9</v>
      </c>
    </row>
    <row r="469" spans="1:5" ht="12.95" customHeight="1">
      <c r="A469" s="8">
        <v>466</v>
      </c>
      <c r="B469" s="8" t="s">
        <v>752</v>
      </c>
      <c r="C469" s="8" t="str">
        <f>"202206011616"</f>
        <v>202206011616</v>
      </c>
      <c r="D469" s="9" t="s">
        <v>753</v>
      </c>
      <c r="E469" s="10"/>
    </row>
    <row r="470" spans="1:5" ht="12.95" customHeight="1">
      <c r="A470" s="8">
        <v>467</v>
      </c>
      <c r="B470" s="8" t="s">
        <v>754</v>
      </c>
      <c r="C470" s="8" t="str">
        <f>"202206011617"</f>
        <v>202206011617</v>
      </c>
      <c r="D470" s="9" t="s">
        <v>755</v>
      </c>
      <c r="E470" s="10"/>
    </row>
    <row r="471" spans="1:5" ht="12.95" customHeight="1">
      <c r="A471" s="8">
        <v>468</v>
      </c>
      <c r="B471" s="8" t="s">
        <v>756</v>
      </c>
      <c r="C471" s="8" t="str">
        <f>"202206011618"</f>
        <v>202206011618</v>
      </c>
      <c r="D471" s="9" t="s">
        <v>8</v>
      </c>
      <c r="E471" s="8" t="s">
        <v>9</v>
      </c>
    </row>
    <row r="472" spans="1:5" ht="12.95" customHeight="1">
      <c r="A472" s="8">
        <v>469</v>
      </c>
      <c r="B472" s="8" t="s">
        <v>757</v>
      </c>
      <c r="C472" s="8" t="str">
        <f>"202206011619"</f>
        <v>202206011619</v>
      </c>
      <c r="D472" s="9" t="s">
        <v>8</v>
      </c>
      <c r="E472" s="8" t="s">
        <v>9</v>
      </c>
    </row>
    <row r="473" spans="1:5" ht="12.95" customHeight="1">
      <c r="A473" s="8">
        <v>470</v>
      </c>
      <c r="B473" s="8" t="s">
        <v>758</v>
      </c>
      <c r="C473" s="8" t="str">
        <f>"202206011620"</f>
        <v>202206011620</v>
      </c>
      <c r="D473" s="9" t="s">
        <v>759</v>
      </c>
      <c r="E473" s="10"/>
    </row>
    <row r="474" spans="1:5" ht="12.95" customHeight="1">
      <c r="A474" s="8">
        <v>471</v>
      </c>
      <c r="B474" s="8" t="s">
        <v>760</v>
      </c>
      <c r="C474" s="8" t="str">
        <f>"202206011621"</f>
        <v>202206011621</v>
      </c>
      <c r="D474" s="9" t="s">
        <v>8</v>
      </c>
      <c r="E474" s="8" t="s">
        <v>9</v>
      </c>
    </row>
    <row r="475" spans="1:5" ht="12.95" customHeight="1">
      <c r="A475" s="8">
        <v>472</v>
      </c>
      <c r="B475" s="8" t="s">
        <v>761</v>
      </c>
      <c r="C475" s="8" t="str">
        <f>"202206011622"</f>
        <v>202206011622</v>
      </c>
      <c r="D475" s="9" t="s">
        <v>762</v>
      </c>
      <c r="E475" s="10"/>
    </row>
    <row r="476" spans="1:5" ht="12.95" customHeight="1">
      <c r="A476" s="8">
        <v>473</v>
      </c>
      <c r="B476" s="8" t="s">
        <v>763</v>
      </c>
      <c r="C476" s="8" t="str">
        <f>"202206011623"</f>
        <v>202206011623</v>
      </c>
      <c r="D476" s="9" t="s">
        <v>764</v>
      </c>
      <c r="E476" s="10"/>
    </row>
    <row r="477" spans="1:5" ht="12.95" customHeight="1">
      <c r="A477" s="8">
        <v>474</v>
      </c>
      <c r="B477" s="8" t="s">
        <v>765</v>
      </c>
      <c r="C477" s="8" t="str">
        <f>"202206011624"</f>
        <v>202206011624</v>
      </c>
      <c r="D477" s="9" t="s">
        <v>766</v>
      </c>
      <c r="E477" s="10"/>
    </row>
    <row r="478" spans="1:5" ht="12.95" customHeight="1">
      <c r="A478" s="8">
        <v>475</v>
      </c>
      <c r="B478" s="8" t="s">
        <v>767</v>
      </c>
      <c r="C478" s="8" t="str">
        <f>"202206011625"</f>
        <v>202206011625</v>
      </c>
      <c r="D478" s="9" t="s">
        <v>607</v>
      </c>
      <c r="E478" s="10"/>
    </row>
    <row r="479" spans="1:5" ht="12.95" customHeight="1">
      <c r="A479" s="8">
        <v>476</v>
      </c>
      <c r="B479" s="8" t="s">
        <v>768</v>
      </c>
      <c r="C479" s="8" t="str">
        <f>"202206011626"</f>
        <v>202206011626</v>
      </c>
      <c r="D479" s="9" t="s">
        <v>8</v>
      </c>
      <c r="E479" s="8" t="s">
        <v>9</v>
      </c>
    </row>
    <row r="480" spans="1:5" ht="12.95" customHeight="1">
      <c r="A480" s="8">
        <v>477</v>
      </c>
      <c r="B480" s="8" t="s">
        <v>769</v>
      </c>
      <c r="C480" s="8" t="str">
        <f>"202206011627"</f>
        <v>202206011627</v>
      </c>
      <c r="D480" s="9" t="s">
        <v>40</v>
      </c>
      <c r="E480" s="10"/>
    </row>
    <row r="481" spans="1:5" ht="12.95" customHeight="1">
      <c r="A481" s="8">
        <v>478</v>
      </c>
      <c r="B481" s="8" t="s">
        <v>770</v>
      </c>
      <c r="C481" s="8" t="str">
        <f>"202206011628"</f>
        <v>202206011628</v>
      </c>
      <c r="D481" s="9" t="s">
        <v>771</v>
      </c>
      <c r="E481" s="10"/>
    </row>
    <row r="482" spans="1:5" ht="12.95" customHeight="1">
      <c r="A482" s="8">
        <v>479</v>
      </c>
      <c r="B482" s="8" t="s">
        <v>772</v>
      </c>
      <c r="C482" s="8" t="str">
        <f>"202206011629"</f>
        <v>202206011629</v>
      </c>
      <c r="D482" s="9" t="s">
        <v>773</v>
      </c>
      <c r="E482" s="10"/>
    </row>
    <row r="483" spans="1:5" ht="12.95" customHeight="1">
      <c r="A483" s="8">
        <v>480</v>
      </c>
      <c r="B483" s="8" t="s">
        <v>774</v>
      </c>
      <c r="C483" s="8" t="str">
        <f>"202206011630"</f>
        <v>202206011630</v>
      </c>
      <c r="D483" s="9" t="s">
        <v>775</v>
      </c>
      <c r="E483" s="10"/>
    </row>
    <row r="484" spans="1:5" ht="12.95" customHeight="1">
      <c r="A484" s="8">
        <v>481</v>
      </c>
      <c r="B484" s="8" t="s">
        <v>776</v>
      </c>
      <c r="C484" s="8" t="str">
        <f>"202206011701"</f>
        <v>202206011701</v>
      </c>
      <c r="D484" s="9" t="s">
        <v>8</v>
      </c>
      <c r="E484" s="8" t="s">
        <v>9</v>
      </c>
    </row>
    <row r="485" spans="1:5" ht="12.95" customHeight="1">
      <c r="A485" s="8">
        <v>482</v>
      </c>
      <c r="B485" s="8" t="s">
        <v>777</v>
      </c>
      <c r="C485" s="8" t="str">
        <f>"202206011702"</f>
        <v>202206011702</v>
      </c>
      <c r="D485" s="9" t="s">
        <v>778</v>
      </c>
      <c r="E485" s="10"/>
    </row>
    <row r="486" spans="1:5" ht="12.95" customHeight="1">
      <c r="A486" s="8">
        <v>483</v>
      </c>
      <c r="B486" s="8" t="s">
        <v>779</v>
      </c>
      <c r="C486" s="8" t="str">
        <f>"202206011703"</f>
        <v>202206011703</v>
      </c>
      <c r="D486" s="9" t="s">
        <v>780</v>
      </c>
      <c r="E486" s="10"/>
    </row>
    <row r="487" spans="1:5" ht="12.95" customHeight="1">
      <c r="A487" s="8">
        <v>484</v>
      </c>
      <c r="B487" s="8" t="s">
        <v>781</v>
      </c>
      <c r="C487" s="8" t="str">
        <f>"202206011704"</f>
        <v>202206011704</v>
      </c>
      <c r="D487" s="9" t="s">
        <v>782</v>
      </c>
      <c r="E487" s="10"/>
    </row>
    <row r="488" spans="1:5" ht="12.95" customHeight="1">
      <c r="A488" s="8">
        <v>485</v>
      </c>
      <c r="B488" s="8" t="s">
        <v>783</v>
      </c>
      <c r="C488" s="8" t="str">
        <f>"202206011705"</f>
        <v>202206011705</v>
      </c>
      <c r="D488" s="9" t="s">
        <v>8</v>
      </c>
      <c r="E488" s="8" t="s">
        <v>9</v>
      </c>
    </row>
    <row r="489" spans="1:5" ht="12.95" customHeight="1">
      <c r="A489" s="8">
        <v>486</v>
      </c>
      <c r="B489" s="8" t="s">
        <v>784</v>
      </c>
      <c r="C489" s="8" t="str">
        <f>"202206011706"</f>
        <v>202206011706</v>
      </c>
      <c r="D489" s="9" t="s">
        <v>785</v>
      </c>
      <c r="E489" s="10"/>
    </row>
    <row r="490" spans="1:5" ht="12.95" customHeight="1">
      <c r="A490" s="8">
        <v>487</v>
      </c>
      <c r="B490" s="8" t="s">
        <v>786</v>
      </c>
      <c r="C490" s="8" t="str">
        <f>"202206011707"</f>
        <v>202206011707</v>
      </c>
      <c r="D490" s="9" t="s">
        <v>787</v>
      </c>
      <c r="E490" s="10"/>
    </row>
    <row r="491" spans="1:5" ht="12.95" customHeight="1">
      <c r="A491" s="8">
        <v>488</v>
      </c>
      <c r="B491" s="8" t="s">
        <v>788</v>
      </c>
      <c r="C491" s="8" t="str">
        <f>"202206011708"</f>
        <v>202206011708</v>
      </c>
      <c r="D491" s="9" t="s">
        <v>8</v>
      </c>
      <c r="E491" s="8" t="s">
        <v>9</v>
      </c>
    </row>
    <row r="492" spans="1:5" ht="12.95" customHeight="1">
      <c r="A492" s="8">
        <v>489</v>
      </c>
      <c r="B492" s="8" t="s">
        <v>789</v>
      </c>
      <c r="C492" s="8" t="str">
        <f>"202206011709"</f>
        <v>202206011709</v>
      </c>
      <c r="D492" s="9" t="s">
        <v>790</v>
      </c>
      <c r="E492" s="10"/>
    </row>
    <row r="493" spans="1:5" ht="12.95" customHeight="1">
      <c r="A493" s="8">
        <v>490</v>
      </c>
      <c r="B493" s="8" t="s">
        <v>791</v>
      </c>
      <c r="C493" s="8" t="str">
        <f>"202206011710"</f>
        <v>202206011710</v>
      </c>
      <c r="D493" s="9" t="s">
        <v>8</v>
      </c>
      <c r="E493" s="8" t="s">
        <v>9</v>
      </c>
    </row>
    <row r="494" spans="1:5" ht="12.95" customHeight="1">
      <c r="A494" s="8">
        <v>491</v>
      </c>
      <c r="B494" s="8" t="s">
        <v>792</v>
      </c>
      <c r="C494" s="8" t="str">
        <f>"202206011711"</f>
        <v>202206011711</v>
      </c>
      <c r="D494" s="9" t="s">
        <v>793</v>
      </c>
      <c r="E494" s="10"/>
    </row>
    <row r="495" spans="1:5" ht="12.95" customHeight="1">
      <c r="A495" s="8">
        <v>492</v>
      </c>
      <c r="B495" s="8" t="s">
        <v>794</v>
      </c>
      <c r="C495" s="8" t="str">
        <f>"202206011712"</f>
        <v>202206011712</v>
      </c>
      <c r="D495" s="9" t="s">
        <v>795</v>
      </c>
      <c r="E495" s="10"/>
    </row>
    <row r="496" spans="1:5" ht="12.95" customHeight="1">
      <c r="A496" s="8">
        <v>493</v>
      </c>
      <c r="B496" s="8" t="s">
        <v>796</v>
      </c>
      <c r="C496" s="8" t="str">
        <f>"202206011713"</f>
        <v>202206011713</v>
      </c>
      <c r="D496" s="9" t="s">
        <v>8</v>
      </c>
      <c r="E496" s="8" t="s">
        <v>9</v>
      </c>
    </row>
    <row r="497" spans="1:5" ht="12.95" customHeight="1">
      <c r="A497" s="8">
        <v>494</v>
      </c>
      <c r="B497" s="8" t="s">
        <v>797</v>
      </c>
      <c r="C497" s="8" t="str">
        <f>"202206011714"</f>
        <v>202206011714</v>
      </c>
      <c r="D497" s="9" t="s">
        <v>8</v>
      </c>
      <c r="E497" s="8" t="s">
        <v>9</v>
      </c>
    </row>
    <row r="498" spans="1:5" ht="12.95" customHeight="1">
      <c r="A498" s="8">
        <v>495</v>
      </c>
      <c r="B498" s="8" t="s">
        <v>798</v>
      </c>
      <c r="C498" s="8" t="str">
        <f>"202206011715"</f>
        <v>202206011715</v>
      </c>
      <c r="D498" s="9" t="s">
        <v>799</v>
      </c>
      <c r="E498" s="10"/>
    </row>
    <row r="499" spans="1:5" ht="12.95" customHeight="1">
      <c r="A499" s="8">
        <v>496</v>
      </c>
      <c r="B499" s="8" t="s">
        <v>800</v>
      </c>
      <c r="C499" s="8" t="str">
        <f>"202206011716"</f>
        <v>202206011716</v>
      </c>
      <c r="D499" s="9" t="s">
        <v>801</v>
      </c>
      <c r="E499" s="10"/>
    </row>
    <row r="500" spans="1:5" ht="12.95" customHeight="1">
      <c r="A500" s="8">
        <v>497</v>
      </c>
      <c r="B500" s="8" t="s">
        <v>802</v>
      </c>
      <c r="C500" s="8" t="str">
        <f>"202206011717"</f>
        <v>202206011717</v>
      </c>
      <c r="D500" s="9" t="s">
        <v>803</v>
      </c>
      <c r="E500" s="10"/>
    </row>
    <row r="501" spans="1:5" ht="12.95" customHeight="1">
      <c r="A501" s="8">
        <v>498</v>
      </c>
      <c r="B501" s="8" t="s">
        <v>804</v>
      </c>
      <c r="C501" s="8" t="str">
        <f>"202206011718"</f>
        <v>202206011718</v>
      </c>
      <c r="D501" s="9" t="s">
        <v>8</v>
      </c>
      <c r="E501" s="8" t="s">
        <v>9</v>
      </c>
    </row>
    <row r="502" spans="1:5" ht="12.95" customHeight="1">
      <c r="A502" s="8">
        <v>499</v>
      </c>
      <c r="B502" s="8" t="s">
        <v>805</v>
      </c>
      <c r="C502" s="8" t="str">
        <f>"202206011719"</f>
        <v>202206011719</v>
      </c>
      <c r="D502" s="9" t="s">
        <v>806</v>
      </c>
      <c r="E502" s="10"/>
    </row>
    <row r="503" spans="1:5" ht="12.95" customHeight="1">
      <c r="A503" s="8">
        <v>500</v>
      </c>
      <c r="B503" s="8" t="s">
        <v>807</v>
      </c>
      <c r="C503" s="8" t="str">
        <f>"202206011720"</f>
        <v>202206011720</v>
      </c>
      <c r="D503" s="9" t="s">
        <v>808</v>
      </c>
      <c r="E503" s="10"/>
    </row>
    <row r="504" spans="1:5" ht="12.95" customHeight="1">
      <c r="A504" s="8">
        <v>501</v>
      </c>
      <c r="B504" s="8" t="s">
        <v>809</v>
      </c>
      <c r="C504" s="8" t="str">
        <f>"202206011721"</f>
        <v>202206011721</v>
      </c>
      <c r="D504" s="9" t="s">
        <v>810</v>
      </c>
      <c r="E504" s="10"/>
    </row>
    <row r="505" spans="1:5" ht="12.95" customHeight="1">
      <c r="A505" s="8">
        <v>502</v>
      </c>
      <c r="B505" s="8" t="s">
        <v>811</v>
      </c>
      <c r="C505" s="8" t="str">
        <f>"202206011722"</f>
        <v>202206011722</v>
      </c>
      <c r="D505" s="9" t="s">
        <v>8</v>
      </c>
      <c r="E505" s="8" t="s">
        <v>9</v>
      </c>
    </row>
    <row r="506" spans="1:5" ht="12.95" customHeight="1">
      <c r="A506" s="8">
        <v>503</v>
      </c>
      <c r="B506" s="8" t="s">
        <v>812</v>
      </c>
      <c r="C506" s="8" t="str">
        <f>"202206011723"</f>
        <v>202206011723</v>
      </c>
      <c r="D506" s="9" t="s">
        <v>8</v>
      </c>
      <c r="E506" s="8" t="s">
        <v>9</v>
      </c>
    </row>
    <row r="507" spans="1:5" ht="12.95" customHeight="1">
      <c r="A507" s="8">
        <v>504</v>
      </c>
      <c r="B507" s="8" t="s">
        <v>813</v>
      </c>
      <c r="C507" s="8" t="str">
        <f>"202206011724"</f>
        <v>202206011724</v>
      </c>
      <c r="D507" s="9" t="s">
        <v>8</v>
      </c>
      <c r="E507" s="8" t="s">
        <v>9</v>
      </c>
    </row>
    <row r="508" spans="1:5" ht="12.95" customHeight="1">
      <c r="A508" s="8">
        <v>505</v>
      </c>
      <c r="B508" s="8" t="s">
        <v>814</v>
      </c>
      <c r="C508" s="8" t="str">
        <f>"202206011725"</f>
        <v>202206011725</v>
      </c>
      <c r="D508" s="9" t="s">
        <v>815</v>
      </c>
      <c r="E508" s="10"/>
    </row>
    <row r="509" spans="1:5" ht="12.95" customHeight="1">
      <c r="A509" s="8">
        <v>506</v>
      </c>
      <c r="B509" s="8" t="s">
        <v>816</v>
      </c>
      <c r="C509" s="8" t="str">
        <f>"202206011726"</f>
        <v>202206011726</v>
      </c>
      <c r="D509" s="9" t="s">
        <v>817</v>
      </c>
      <c r="E509" s="10"/>
    </row>
    <row r="510" spans="1:5" ht="12.95" customHeight="1">
      <c r="A510" s="8">
        <v>507</v>
      </c>
      <c r="B510" s="8" t="s">
        <v>818</v>
      </c>
      <c r="C510" s="8" t="str">
        <f>"202206011727"</f>
        <v>202206011727</v>
      </c>
      <c r="D510" s="9" t="s">
        <v>819</v>
      </c>
      <c r="E510" s="10"/>
    </row>
    <row r="511" spans="1:5" ht="12.95" customHeight="1">
      <c r="A511" s="8">
        <v>508</v>
      </c>
      <c r="B511" s="8" t="s">
        <v>820</v>
      </c>
      <c r="C511" s="8" t="str">
        <f>"202206011728"</f>
        <v>202206011728</v>
      </c>
      <c r="D511" s="9" t="s">
        <v>821</v>
      </c>
      <c r="E511" s="10"/>
    </row>
    <row r="512" spans="1:5" ht="12.95" customHeight="1">
      <c r="A512" s="8">
        <v>509</v>
      </c>
      <c r="B512" s="8" t="s">
        <v>822</v>
      </c>
      <c r="C512" s="8" t="str">
        <f>"202206011729"</f>
        <v>202206011729</v>
      </c>
      <c r="D512" s="9" t="s">
        <v>823</v>
      </c>
      <c r="E512" s="10"/>
    </row>
    <row r="513" spans="1:5" ht="12.95" customHeight="1">
      <c r="A513" s="8">
        <v>510</v>
      </c>
      <c r="B513" s="8" t="s">
        <v>700</v>
      </c>
      <c r="C513" s="8" t="str">
        <f>"202206011730"</f>
        <v>202206011730</v>
      </c>
      <c r="D513" s="9" t="s">
        <v>8</v>
      </c>
      <c r="E513" s="8" t="s">
        <v>9</v>
      </c>
    </row>
    <row r="514" spans="1:5" ht="12.95" customHeight="1">
      <c r="A514" s="8">
        <v>511</v>
      </c>
      <c r="B514" s="8" t="s">
        <v>824</v>
      </c>
      <c r="C514" s="8" t="str">
        <f>"202206011801"</f>
        <v>202206011801</v>
      </c>
      <c r="D514" s="9" t="s">
        <v>825</v>
      </c>
      <c r="E514" s="10"/>
    </row>
    <row r="515" spans="1:5" ht="12.95" customHeight="1">
      <c r="A515" s="8">
        <v>512</v>
      </c>
      <c r="B515" s="8" t="s">
        <v>826</v>
      </c>
      <c r="C515" s="8" t="str">
        <f>"202206011802"</f>
        <v>202206011802</v>
      </c>
      <c r="D515" s="9" t="s">
        <v>827</v>
      </c>
      <c r="E515" s="10"/>
    </row>
    <row r="516" spans="1:5" ht="12.95" customHeight="1">
      <c r="A516" s="8">
        <v>513</v>
      </c>
      <c r="B516" s="8" t="s">
        <v>828</v>
      </c>
      <c r="C516" s="8" t="str">
        <f>"202206011803"</f>
        <v>202206011803</v>
      </c>
      <c r="D516" s="9" t="s">
        <v>829</v>
      </c>
      <c r="E516" s="10"/>
    </row>
    <row r="517" spans="1:5" ht="12.95" customHeight="1">
      <c r="A517" s="8">
        <v>514</v>
      </c>
      <c r="B517" s="8" t="s">
        <v>830</v>
      </c>
      <c r="C517" s="8" t="str">
        <f>"202206011804"</f>
        <v>202206011804</v>
      </c>
      <c r="D517" s="9" t="s">
        <v>831</v>
      </c>
      <c r="E517" s="10"/>
    </row>
    <row r="518" spans="1:5" ht="12.95" customHeight="1">
      <c r="A518" s="8">
        <v>515</v>
      </c>
      <c r="B518" s="8" t="s">
        <v>832</v>
      </c>
      <c r="C518" s="8" t="str">
        <f>"202206011805"</f>
        <v>202206011805</v>
      </c>
      <c r="D518" s="9" t="s">
        <v>8</v>
      </c>
      <c r="E518" s="8" t="s">
        <v>9</v>
      </c>
    </row>
    <row r="519" spans="1:5" ht="12.95" customHeight="1">
      <c r="A519" s="8">
        <v>516</v>
      </c>
      <c r="B519" s="8" t="s">
        <v>833</v>
      </c>
      <c r="C519" s="8" t="str">
        <f>"202206011806"</f>
        <v>202206011806</v>
      </c>
      <c r="D519" s="9" t="s">
        <v>834</v>
      </c>
      <c r="E519" s="10"/>
    </row>
    <row r="520" spans="1:5" ht="12.95" customHeight="1">
      <c r="A520" s="8">
        <v>517</v>
      </c>
      <c r="B520" s="8" t="s">
        <v>835</v>
      </c>
      <c r="C520" s="8" t="str">
        <f>"202206011807"</f>
        <v>202206011807</v>
      </c>
      <c r="D520" s="9" t="s">
        <v>836</v>
      </c>
      <c r="E520" s="10"/>
    </row>
    <row r="521" spans="1:5" ht="12.95" customHeight="1">
      <c r="A521" s="8">
        <v>518</v>
      </c>
      <c r="B521" s="8" t="s">
        <v>837</v>
      </c>
      <c r="C521" s="8" t="str">
        <f>"202206011808"</f>
        <v>202206011808</v>
      </c>
      <c r="D521" s="9" t="s">
        <v>838</v>
      </c>
      <c r="E521" s="10"/>
    </row>
    <row r="522" spans="1:5" ht="12.95" customHeight="1">
      <c r="A522" s="8">
        <v>519</v>
      </c>
      <c r="B522" s="8" t="s">
        <v>839</v>
      </c>
      <c r="C522" s="8" t="str">
        <f>"202206011809"</f>
        <v>202206011809</v>
      </c>
      <c r="D522" s="9" t="s">
        <v>8</v>
      </c>
      <c r="E522" s="8" t="s">
        <v>9</v>
      </c>
    </row>
    <row r="523" spans="1:5" ht="12.95" customHeight="1">
      <c r="A523" s="8">
        <v>520</v>
      </c>
      <c r="B523" s="8" t="s">
        <v>840</v>
      </c>
      <c r="C523" s="8" t="str">
        <f>"202206011810"</f>
        <v>202206011810</v>
      </c>
      <c r="D523" s="9" t="s">
        <v>841</v>
      </c>
      <c r="E523" s="10"/>
    </row>
    <row r="524" spans="1:5" ht="12.95" customHeight="1">
      <c r="A524" s="8">
        <v>521</v>
      </c>
      <c r="B524" s="8" t="s">
        <v>842</v>
      </c>
      <c r="C524" s="8" t="str">
        <f>"202206011811"</f>
        <v>202206011811</v>
      </c>
      <c r="D524" s="9" t="s">
        <v>843</v>
      </c>
      <c r="E524" s="10"/>
    </row>
    <row r="525" spans="1:5" ht="12.95" customHeight="1">
      <c r="A525" s="8">
        <v>522</v>
      </c>
      <c r="B525" s="8" t="s">
        <v>844</v>
      </c>
      <c r="C525" s="8" t="str">
        <f>"202206011812"</f>
        <v>202206011812</v>
      </c>
      <c r="D525" s="9" t="s">
        <v>451</v>
      </c>
      <c r="E525" s="10"/>
    </row>
    <row r="526" spans="1:5" ht="12.95" customHeight="1">
      <c r="A526" s="8">
        <v>523</v>
      </c>
      <c r="B526" s="8" t="s">
        <v>845</v>
      </c>
      <c r="C526" s="8" t="str">
        <f>"202206011813"</f>
        <v>202206011813</v>
      </c>
      <c r="D526" s="9" t="s">
        <v>846</v>
      </c>
      <c r="E526" s="10"/>
    </row>
    <row r="527" spans="1:5" ht="12.95" customHeight="1">
      <c r="A527" s="8">
        <v>524</v>
      </c>
      <c r="B527" s="8" t="s">
        <v>847</v>
      </c>
      <c r="C527" s="8" t="str">
        <f>"202206011814"</f>
        <v>202206011814</v>
      </c>
      <c r="D527" s="9" t="s">
        <v>848</v>
      </c>
      <c r="E527" s="10"/>
    </row>
    <row r="528" spans="1:5" ht="12.95" customHeight="1">
      <c r="A528" s="8">
        <v>525</v>
      </c>
      <c r="B528" s="8" t="s">
        <v>849</v>
      </c>
      <c r="C528" s="8" t="str">
        <f>"202206011815"</f>
        <v>202206011815</v>
      </c>
      <c r="D528" s="9" t="s">
        <v>850</v>
      </c>
      <c r="E528" s="10"/>
    </row>
    <row r="529" spans="1:5" ht="12.95" customHeight="1">
      <c r="A529" s="8">
        <v>526</v>
      </c>
      <c r="B529" s="8" t="s">
        <v>851</v>
      </c>
      <c r="C529" s="8" t="str">
        <f>"202206011816"</f>
        <v>202206011816</v>
      </c>
      <c r="D529" s="9" t="s">
        <v>852</v>
      </c>
      <c r="E529" s="10"/>
    </row>
    <row r="530" spans="1:5" ht="12.95" customHeight="1">
      <c r="A530" s="8">
        <v>527</v>
      </c>
      <c r="B530" s="8" t="s">
        <v>853</v>
      </c>
      <c r="C530" s="8" t="str">
        <f>"202206011817"</f>
        <v>202206011817</v>
      </c>
      <c r="D530" s="9" t="s">
        <v>854</v>
      </c>
      <c r="E530" s="10"/>
    </row>
    <row r="531" spans="1:5" ht="12.95" customHeight="1">
      <c r="A531" s="8">
        <v>528</v>
      </c>
      <c r="B531" s="8" t="s">
        <v>855</v>
      </c>
      <c r="C531" s="8" t="str">
        <f>"202206011818"</f>
        <v>202206011818</v>
      </c>
      <c r="D531" s="9" t="s">
        <v>856</v>
      </c>
      <c r="E531" s="10"/>
    </row>
    <row r="532" spans="1:5" ht="12.95" customHeight="1">
      <c r="A532" s="8">
        <v>529</v>
      </c>
      <c r="B532" s="8" t="s">
        <v>857</v>
      </c>
      <c r="C532" s="8" t="str">
        <f>"202206011819"</f>
        <v>202206011819</v>
      </c>
      <c r="D532" s="9" t="s">
        <v>858</v>
      </c>
      <c r="E532" s="10"/>
    </row>
    <row r="533" spans="1:5" ht="12.95" customHeight="1">
      <c r="A533" s="8">
        <v>530</v>
      </c>
      <c r="B533" s="8" t="s">
        <v>859</v>
      </c>
      <c r="C533" s="8" t="str">
        <f>"202206011820"</f>
        <v>202206011820</v>
      </c>
      <c r="D533" s="9" t="s">
        <v>860</v>
      </c>
      <c r="E533" s="10"/>
    </row>
    <row r="534" spans="1:5" ht="12.95" customHeight="1">
      <c r="A534" s="8">
        <v>531</v>
      </c>
      <c r="B534" s="8" t="s">
        <v>861</v>
      </c>
      <c r="C534" s="8" t="str">
        <f>"202206011821"</f>
        <v>202206011821</v>
      </c>
      <c r="D534" s="9" t="s">
        <v>8</v>
      </c>
      <c r="E534" s="8" t="s">
        <v>9</v>
      </c>
    </row>
    <row r="535" spans="1:5" ht="12.95" customHeight="1">
      <c r="A535" s="8">
        <v>532</v>
      </c>
      <c r="B535" s="8" t="s">
        <v>862</v>
      </c>
      <c r="C535" s="8" t="str">
        <f>"202206011822"</f>
        <v>202206011822</v>
      </c>
      <c r="D535" s="9" t="s">
        <v>863</v>
      </c>
      <c r="E535" s="10"/>
    </row>
    <row r="536" spans="1:5" ht="12.95" customHeight="1">
      <c r="A536" s="8">
        <v>533</v>
      </c>
      <c r="B536" s="8" t="s">
        <v>864</v>
      </c>
      <c r="C536" s="8" t="str">
        <f>"202206011823"</f>
        <v>202206011823</v>
      </c>
      <c r="D536" s="9" t="s">
        <v>865</v>
      </c>
      <c r="E536" s="10"/>
    </row>
    <row r="537" spans="1:5" ht="12.95" customHeight="1">
      <c r="A537" s="8">
        <v>534</v>
      </c>
      <c r="B537" s="8" t="s">
        <v>866</v>
      </c>
      <c r="C537" s="8" t="str">
        <f>"202206011824"</f>
        <v>202206011824</v>
      </c>
      <c r="D537" s="9" t="s">
        <v>236</v>
      </c>
      <c r="E537" s="10"/>
    </row>
    <row r="538" spans="1:5" ht="12.95" customHeight="1">
      <c r="A538" s="8">
        <v>535</v>
      </c>
      <c r="B538" s="8" t="s">
        <v>867</v>
      </c>
      <c r="C538" s="8" t="str">
        <f>"202206011825"</f>
        <v>202206011825</v>
      </c>
      <c r="D538" s="9" t="s">
        <v>868</v>
      </c>
      <c r="E538" s="10"/>
    </row>
    <row r="539" spans="1:5" ht="12.95" customHeight="1">
      <c r="A539" s="8">
        <v>536</v>
      </c>
      <c r="B539" s="8" t="s">
        <v>869</v>
      </c>
      <c r="C539" s="8" t="str">
        <f>"202206011826"</f>
        <v>202206011826</v>
      </c>
      <c r="D539" s="9" t="s">
        <v>870</v>
      </c>
      <c r="E539" s="10"/>
    </row>
    <row r="540" spans="1:5" ht="12.95" customHeight="1">
      <c r="A540" s="8">
        <v>537</v>
      </c>
      <c r="B540" s="8" t="s">
        <v>871</v>
      </c>
      <c r="C540" s="8" t="str">
        <f>"202206011827"</f>
        <v>202206011827</v>
      </c>
      <c r="D540" s="9" t="s">
        <v>466</v>
      </c>
      <c r="E540" s="10"/>
    </row>
    <row r="541" spans="1:5" ht="12.95" customHeight="1">
      <c r="A541" s="8">
        <v>538</v>
      </c>
      <c r="B541" s="8" t="s">
        <v>872</v>
      </c>
      <c r="C541" s="8" t="str">
        <f>"202206011828"</f>
        <v>202206011828</v>
      </c>
      <c r="D541" s="9" t="s">
        <v>873</v>
      </c>
      <c r="E541" s="10"/>
    </row>
    <row r="542" spans="1:5" ht="12.95" customHeight="1">
      <c r="A542" s="8">
        <v>539</v>
      </c>
      <c r="B542" s="8" t="s">
        <v>874</v>
      </c>
      <c r="C542" s="8" t="str">
        <f>"202206011829"</f>
        <v>202206011829</v>
      </c>
      <c r="D542" s="9" t="s">
        <v>875</v>
      </c>
      <c r="E542" s="10"/>
    </row>
    <row r="543" spans="1:5" ht="12.95" customHeight="1">
      <c r="A543" s="8">
        <v>540</v>
      </c>
      <c r="B543" s="8" t="s">
        <v>876</v>
      </c>
      <c r="C543" s="8" t="str">
        <f>"202206011830"</f>
        <v>202206011830</v>
      </c>
      <c r="D543" s="9" t="s">
        <v>877</v>
      </c>
      <c r="E543" s="10"/>
    </row>
    <row r="544" spans="1:5" ht="12.95" customHeight="1">
      <c r="A544" s="8">
        <v>541</v>
      </c>
      <c r="B544" s="8" t="s">
        <v>878</v>
      </c>
      <c r="C544" s="8" t="str">
        <f>"202206011901"</f>
        <v>202206011901</v>
      </c>
      <c r="D544" s="9" t="s">
        <v>8</v>
      </c>
      <c r="E544" s="8" t="s">
        <v>9</v>
      </c>
    </row>
    <row r="545" spans="1:5" ht="12.95" customHeight="1">
      <c r="A545" s="8">
        <v>542</v>
      </c>
      <c r="B545" s="8" t="s">
        <v>879</v>
      </c>
      <c r="C545" s="8" t="str">
        <f>"202206011902"</f>
        <v>202206011902</v>
      </c>
      <c r="D545" s="9" t="s">
        <v>880</v>
      </c>
      <c r="E545" s="10"/>
    </row>
    <row r="546" spans="1:5" ht="12.95" customHeight="1">
      <c r="A546" s="8">
        <v>543</v>
      </c>
      <c r="B546" s="8" t="s">
        <v>881</v>
      </c>
      <c r="C546" s="8" t="str">
        <f>"202206011903"</f>
        <v>202206011903</v>
      </c>
      <c r="D546" s="9" t="s">
        <v>8</v>
      </c>
      <c r="E546" s="8" t="s">
        <v>9</v>
      </c>
    </row>
    <row r="547" spans="1:5" ht="12.95" customHeight="1">
      <c r="A547" s="8">
        <v>544</v>
      </c>
      <c r="B547" s="8" t="s">
        <v>882</v>
      </c>
      <c r="C547" s="8" t="str">
        <f>"202206011904"</f>
        <v>202206011904</v>
      </c>
      <c r="D547" s="9" t="s">
        <v>8</v>
      </c>
      <c r="E547" s="8" t="s">
        <v>9</v>
      </c>
    </row>
    <row r="548" spans="1:5" ht="12.95" customHeight="1">
      <c r="A548" s="8">
        <v>545</v>
      </c>
      <c r="B548" s="8" t="s">
        <v>883</v>
      </c>
      <c r="C548" s="8" t="str">
        <f>"202206011905"</f>
        <v>202206011905</v>
      </c>
      <c r="D548" s="9" t="s">
        <v>884</v>
      </c>
      <c r="E548" s="10"/>
    </row>
    <row r="549" spans="1:5" ht="12.95" customHeight="1">
      <c r="A549" s="8">
        <v>546</v>
      </c>
      <c r="B549" s="8" t="s">
        <v>885</v>
      </c>
      <c r="C549" s="8" t="str">
        <f>"202206011906"</f>
        <v>202206011906</v>
      </c>
      <c r="D549" s="9" t="s">
        <v>8</v>
      </c>
      <c r="E549" s="8" t="s">
        <v>9</v>
      </c>
    </row>
    <row r="550" spans="1:5" ht="12.95" customHeight="1">
      <c r="A550" s="8">
        <v>547</v>
      </c>
      <c r="B550" s="8" t="s">
        <v>886</v>
      </c>
      <c r="C550" s="8" t="str">
        <f>"202206011907"</f>
        <v>202206011907</v>
      </c>
      <c r="D550" s="9" t="s">
        <v>532</v>
      </c>
      <c r="E550" s="10"/>
    </row>
    <row r="551" spans="1:5" ht="12.95" customHeight="1">
      <c r="A551" s="8">
        <v>548</v>
      </c>
      <c r="B551" s="8" t="s">
        <v>887</v>
      </c>
      <c r="C551" s="8" t="str">
        <f>"202206011908"</f>
        <v>202206011908</v>
      </c>
      <c r="D551" s="9" t="s">
        <v>888</v>
      </c>
      <c r="E551" s="10"/>
    </row>
    <row r="552" spans="1:5" ht="12.95" customHeight="1">
      <c r="A552" s="8">
        <v>549</v>
      </c>
      <c r="B552" s="8" t="s">
        <v>889</v>
      </c>
      <c r="C552" s="8" t="str">
        <f>"202206011909"</f>
        <v>202206011909</v>
      </c>
      <c r="D552" s="9" t="s">
        <v>890</v>
      </c>
      <c r="E552" s="10"/>
    </row>
    <row r="553" spans="1:5" ht="12.95" customHeight="1">
      <c r="A553" s="8">
        <v>550</v>
      </c>
      <c r="B553" s="8" t="s">
        <v>891</v>
      </c>
      <c r="C553" s="8" t="str">
        <f>"202206011910"</f>
        <v>202206011910</v>
      </c>
      <c r="D553" s="9" t="s">
        <v>892</v>
      </c>
      <c r="E553" s="10"/>
    </row>
    <row r="554" spans="1:5" ht="12.95" customHeight="1">
      <c r="A554" s="8">
        <v>551</v>
      </c>
      <c r="B554" s="8" t="s">
        <v>893</v>
      </c>
      <c r="C554" s="8" t="str">
        <f>"202206011911"</f>
        <v>202206011911</v>
      </c>
      <c r="D554" s="9" t="s">
        <v>894</v>
      </c>
      <c r="E554" s="10"/>
    </row>
    <row r="555" spans="1:5" ht="12.95" customHeight="1">
      <c r="A555" s="8">
        <v>552</v>
      </c>
      <c r="B555" s="8" t="s">
        <v>895</v>
      </c>
      <c r="C555" s="8" t="str">
        <f>"202206011912"</f>
        <v>202206011912</v>
      </c>
      <c r="D555" s="9" t="s">
        <v>8</v>
      </c>
      <c r="E555" s="8" t="s">
        <v>9</v>
      </c>
    </row>
    <row r="556" spans="1:5" ht="12.95" customHeight="1">
      <c r="A556" s="8">
        <v>553</v>
      </c>
      <c r="B556" s="8" t="s">
        <v>896</v>
      </c>
      <c r="C556" s="8" t="str">
        <f>"202206011913"</f>
        <v>202206011913</v>
      </c>
      <c r="D556" s="9" t="s">
        <v>8</v>
      </c>
      <c r="E556" s="8" t="s">
        <v>9</v>
      </c>
    </row>
    <row r="557" spans="1:5" ht="12.95" customHeight="1">
      <c r="A557" s="8">
        <v>554</v>
      </c>
      <c r="B557" s="8" t="s">
        <v>897</v>
      </c>
      <c r="C557" s="8" t="str">
        <f>"202206011914"</f>
        <v>202206011914</v>
      </c>
      <c r="D557" s="9" t="s">
        <v>634</v>
      </c>
      <c r="E557" s="10"/>
    </row>
    <row r="558" spans="1:5" ht="12.95" customHeight="1">
      <c r="A558" s="8">
        <v>555</v>
      </c>
      <c r="B558" s="8" t="s">
        <v>898</v>
      </c>
      <c r="C558" s="8" t="str">
        <f>"202206011915"</f>
        <v>202206011915</v>
      </c>
      <c r="D558" s="9" t="s">
        <v>899</v>
      </c>
      <c r="E558" s="10"/>
    </row>
    <row r="559" spans="1:5" ht="12.95" customHeight="1">
      <c r="A559" s="8">
        <v>556</v>
      </c>
      <c r="B559" s="8" t="s">
        <v>900</v>
      </c>
      <c r="C559" s="8" t="str">
        <f>"202206011916"</f>
        <v>202206011916</v>
      </c>
      <c r="D559" s="9" t="s">
        <v>8</v>
      </c>
      <c r="E559" s="8" t="s">
        <v>9</v>
      </c>
    </row>
    <row r="560" spans="1:5" ht="12.95" customHeight="1">
      <c r="A560" s="8">
        <v>557</v>
      </c>
      <c r="B560" s="8" t="s">
        <v>901</v>
      </c>
      <c r="C560" s="8" t="str">
        <f>"202206011917"</f>
        <v>202206011917</v>
      </c>
      <c r="D560" s="9" t="s">
        <v>902</v>
      </c>
      <c r="E560" s="10"/>
    </row>
    <row r="561" spans="1:5" ht="12.95" customHeight="1">
      <c r="A561" s="8">
        <v>558</v>
      </c>
      <c r="B561" s="8" t="s">
        <v>903</v>
      </c>
      <c r="C561" s="8" t="str">
        <f>"202206011918"</f>
        <v>202206011918</v>
      </c>
      <c r="D561" s="9" t="s">
        <v>904</v>
      </c>
      <c r="E561" s="10"/>
    </row>
    <row r="562" spans="1:5" ht="12.95" customHeight="1">
      <c r="A562" s="8">
        <v>559</v>
      </c>
      <c r="B562" s="8" t="s">
        <v>905</v>
      </c>
      <c r="C562" s="8" t="str">
        <f>"202206011919"</f>
        <v>202206011919</v>
      </c>
      <c r="D562" s="9" t="s">
        <v>378</v>
      </c>
      <c r="E562" s="10"/>
    </row>
    <row r="563" spans="1:5" ht="12.95" customHeight="1">
      <c r="A563" s="8">
        <v>560</v>
      </c>
      <c r="B563" s="8" t="s">
        <v>906</v>
      </c>
      <c r="C563" s="8" t="str">
        <f>"202206011920"</f>
        <v>202206011920</v>
      </c>
      <c r="D563" s="9" t="s">
        <v>907</v>
      </c>
      <c r="E563" s="10"/>
    </row>
    <row r="564" spans="1:5" ht="12.95" customHeight="1">
      <c r="A564" s="8">
        <v>561</v>
      </c>
      <c r="B564" s="8" t="s">
        <v>908</v>
      </c>
      <c r="C564" s="8" t="str">
        <f>"202206011921"</f>
        <v>202206011921</v>
      </c>
      <c r="D564" s="9" t="s">
        <v>8</v>
      </c>
      <c r="E564" s="8" t="s">
        <v>9</v>
      </c>
    </row>
    <row r="565" spans="1:5" ht="12.95" customHeight="1">
      <c r="A565" s="8">
        <v>562</v>
      </c>
      <c r="B565" s="8" t="s">
        <v>909</v>
      </c>
      <c r="C565" s="8" t="str">
        <f>"202206011922"</f>
        <v>202206011922</v>
      </c>
      <c r="D565" s="9" t="s">
        <v>910</v>
      </c>
      <c r="E565" s="10"/>
    </row>
    <row r="566" spans="1:5" ht="12.95" customHeight="1">
      <c r="A566" s="8">
        <v>563</v>
      </c>
      <c r="B566" s="8" t="s">
        <v>911</v>
      </c>
      <c r="C566" s="8" t="str">
        <f>"202206011923"</f>
        <v>202206011923</v>
      </c>
      <c r="D566" s="9" t="s">
        <v>8</v>
      </c>
      <c r="E566" s="8" t="s">
        <v>9</v>
      </c>
    </row>
    <row r="567" spans="1:5" ht="12.95" customHeight="1">
      <c r="A567" s="8">
        <v>564</v>
      </c>
      <c r="B567" s="8" t="s">
        <v>912</v>
      </c>
      <c r="C567" s="8" t="str">
        <f>"202206011924"</f>
        <v>202206011924</v>
      </c>
      <c r="D567" s="9" t="s">
        <v>913</v>
      </c>
      <c r="E567" s="10"/>
    </row>
    <row r="568" spans="1:5" ht="12.95" customHeight="1">
      <c r="A568" s="8">
        <v>565</v>
      </c>
      <c r="B568" s="8" t="s">
        <v>914</v>
      </c>
      <c r="C568" s="8" t="str">
        <f>"202206011925"</f>
        <v>202206011925</v>
      </c>
      <c r="D568" s="9" t="s">
        <v>8</v>
      </c>
      <c r="E568" s="8" t="s">
        <v>9</v>
      </c>
    </row>
    <row r="569" spans="1:5" ht="12.95" customHeight="1">
      <c r="A569" s="8">
        <v>566</v>
      </c>
      <c r="B569" s="8" t="s">
        <v>915</v>
      </c>
      <c r="C569" s="8" t="str">
        <f>"202206011926"</f>
        <v>202206011926</v>
      </c>
      <c r="D569" s="9" t="s">
        <v>916</v>
      </c>
      <c r="E569" s="10"/>
    </row>
    <row r="570" spans="1:5" ht="12.95" customHeight="1">
      <c r="A570" s="8">
        <v>567</v>
      </c>
      <c r="B570" s="8" t="s">
        <v>917</v>
      </c>
      <c r="C570" s="8" t="str">
        <f>"202206011927"</f>
        <v>202206011927</v>
      </c>
      <c r="D570" s="9" t="s">
        <v>918</v>
      </c>
      <c r="E570" s="10"/>
    </row>
    <row r="571" spans="1:5" ht="12.95" customHeight="1">
      <c r="A571" s="8">
        <v>568</v>
      </c>
      <c r="B571" s="8" t="s">
        <v>919</v>
      </c>
      <c r="C571" s="8" t="str">
        <f>"202206011928"</f>
        <v>202206011928</v>
      </c>
      <c r="D571" s="9" t="s">
        <v>823</v>
      </c>
      <c r="E571" s="10"/>
    </row>
    <row r="572" spans="1:5" ht="12.95" customHeight="1">
      <c r="A572" s="8">
        <v>569</v>
      </c>
      <c r="B572" s="8" t="s">
        <v>920</v>
      </c>
      <c r="C572" s="8" t="str">
        <f>"202206011929"</f>
        <v>202206011929</v>
      </c>
      <c r="D572" s="9" t="s">
        <v>921</v>
      </c>
      <c r="E572" s="10"/>
    </row>
    <row r="573" spans="1:5" ht="12.95" customHeight="1">
      <c r="A573" s="8">
        <v>570</v>
      </c>
      <c r="B573" s="8" t="s">
        <v>922</v>
      </c>
      <c r="C573" s="8" t="str">
        <f>"202206011930"</f>
        <v>202206011930</v>
      </c>
      <c r="D573" s="9" t="s">
        <v>923</v>
      </c>
      <c r="E573" s="10"/>
    </row>
    <row r="574" spans="1:5" ht="12.95" customHeight="1">
      <c r="A574" s="8">
        <v>571</v>
      </c>
      <c r="B574" s="8" t="s">
        <v>924</v>
      </c>
      <c r="C574" s="8" t="str">
        <f>"202206012001"</f>
        <v>202206012001</v>
      </c>
      <c r="D574" s="9" t="s">
        <v>925</v>
      </c>
      <c r="E574" s="10"/>
    </row>
    <row r="575" spans="1:5" ht="12.95" customHeight="1">
      <c r="A575" s="8">
        <v>572</v>
      </c>
      <c r="B575" s="8" t="s">
        <v>926</v>
      </c>
      <c r="C575" s="8" t="str">
        <f>"202206012002"</f>
        <v>202206012002</v>
      </c>
      <c r="D575" s="9" t="s">
        <v>927</v>
      </c>
      <c r="E575" s="10"/>
    </row>
    <row r="576" spans="1:5" ht="12.95" customHeight="1">
      <c r="A576" s="8">
        <v>573</v>
      </c>
      <c r="B576" s="8" t="s">
        <v>928</v>
      </c>
      <c r="C576" s="8" t="str">
        <f>"202206012003"</f>
        <v>202206012003</v>
      </c>
      <c r="D576" s="9" t="s">
        <v>929</v>
      </c>
      <c r="E576" s="10"/>
    </row>
    <row r="577" spans="1:5" ht="12.95" customHeight="1">
      <c r="A577" s="8">
        <v>574</v>
      </c>
      <c r="B577" s="8" t="s">
        <v>930</v>
      </c>
      <c r="C577" s="8" t="str">
        <f>"202206012004"</f>
        <v>202206012004</v>
      </c>
      <c r="D577" s="9" t="s">
        <v>8</v>
      </c>
      <c r="E577" s="8" t="s">
        <v>9</v>
      </c>
    </row>
    <row r="578" spans="1:5" ht="12.95" customHeight="1">
      <c r="A578" s="8">
        <v>575</v>
      </c>
      <c r="B578" s="8" t="s">
        <v>931</v>
      </c>
      <c r="C578" s="8" t="str">
        <f>"202206012005"</f>
        <v>202206012005</v>
      </c>
      <c r="D578" s="9" t="s">
        <v>932</v>
      </c>
      <c r="E578" s="10"/>
    </row>
    <row r="579" spans="1:5" ht="12.95" customHeight="1">
      <c r="A579" s="8">
        <v>576</v>
      </c>
      <c r="B579" s="8" t="s">
        <v>933</v>
      </c>
      <c r="C579" s="8" t="str">
        <f>"202206012006"</f>
        <v>202206012006</v>
      </c>
      <c r="D579" s="9" t="s">
        <v>8</v>
      </c>
      <c r="E579" s="8" t="s">
        <v>9</v>
      </c>
    </row>
    <row r="580" spans="1:5" ht="12.95" customHeight="1">
      <c r="A580" s="8">
        <v>577</v>
      </c>
      <c r="B580" s="8" t="s">
        <v>934</v>
      </c>
      <c r="C580" s="8" t="str">
        <f>"202206012007"</f>
        <v>202206012007</v>
      </c>
      <c r="D580" s="9" t="s">
        <v>8</v>
      </c>
      <c r="E580" s="8" t="s">
        <v>9</v>
      </c>
    </row>
    <row r="581" spans="1:5" ht="12.95" customHeight="1">
      <c r="A581" s="8">
        <v>578</v>
      </c>
      <c r="B581" s="8" t="s">
        <v>935</v>
      </c>
      <c r="C581" s="8" t="str">
        <f>"202206012008"</f>
        <v>202206012008</v>
      </c>
      <c r="D581" s="9" t="s">
        <v>936</v>
      </c>
      <c r="E581" s="10"/>
    </row>
    <row r="582" spans="1:5" ht="12.95" customHeight="1">
      <c r="A582" s="8">
        <v>579</v>
      </c>
      <c r="B582" s="8" t="s">
        <v>937</v>
      </c>
      <c r="C582" s="8" t="str">
        <f>"202206012009"</f>
        <v>202206012009</v>
      </c>
      <c r="D582" s="9" t="s">
        <v>938</v>
      </c>
      <c r="E582" s="10"/>
    </row>
    <row r="583" spans="1:5" ht="12.95" customHeight="1">
      <c r="A583" s="8">
        <v>580</v>
      </c>
      <c r="B583" s="8" t="s">
        <v>939</v>
      </c>
      <c r="C583" s="8" t="str">
        <f>"202206012010"</f>
        <v>202206012010</v>
      </c>
      <c r="D583" s="9" t="s">
        <v>940</v>
      </c>
      <c r="E583" s="10"/>
    </row>
    <row r="584" spans="1:5" ht="12.95" customHeight="1">
      <c r="A584" s="8">
        <v>581</v>
      </c>
      <c r="B584" s="8" t="s">
        <v>941</v>
      </c>
      <c r="C584" s="8" t="str">
        <f>"202206012011"</f>
        <v>202206012011</v>
      </c>
      <c r="D584" s="9" t="s">
        <v>942</v>
      </c>
      <c r="E584" s="10"/>
    </row>
    <row r="585" spans="1:5" ht="12.95" customHeight="1">
      <c r="A585" s="8">
        <v>582</v>
      </c>
      <c r="B585" s="8" t="s">
        <v>943</v>
      </c>
      <c r="C585" s="8" t="str">
        <f>"202206012012"</f>
        <v>202206012012</v>
      </c>
      <c r="D585" s="9" t="s">
        <v>944</v>
      </c>
      <c r="E585" s="10"/>
    </row>
    <row r="586" spans="1:5" ht="12.95" customHeight="1">
      <c r="A586" s="8">
        <v>583</v>
      </c>
      <c r="B586" s="8" t="s">
        <v>945</v>
      </c>
      <c r="C586" s="8" t="str">
        <f>"202206012013"</f>
        <v>202206012013</v>
      </c>
      <c r="D586" s="9" t="s">
        <v>630</v>
      </c>
      <c r="E586" s="10"/>
    </row>
    <row r="587" spans="1:5" ht="12.95" customHeight="1">
      <c r="A587" s="8">
        <v>584</v>
      </c>
      <c r="B587" s="8" t="s">
        <v>946</v>
      </c>
      <c r="C587" s="8" t="str">
        <f>"202206012014"</f>
        <v>202206012014</v>
      </c>
      <c r="D587" s="9" t="s">
        <v>8</v>
      </c>
      <c r="E587" s="8" t="s">
        <v>9</v>
      </c>
    </row>
    <row r="588" spans="1:5" ht="12.95" customHeight="1">
      <c r="A588" s="8">
        <v>585</v>
      </c>
      <c r="B588" s="8" t="s">
        <v>947</v>
      </c>
      <c r="C588" s="8" t="str">
        <f>"202206012015"</f>
        <v>202206012015</v>
      </c>
      <c r="D588" s="9" t="s">
        <v>8</v>
      </c>
      <c r="E588" s="8" t="s">
        <v>9</v>
      </c>
    </row>
    <row r="589" spans="1:5" ht="12.95" customHeight="1">
      <c r="A589" s="8">
        <v>586</v>
      </c>
      <c r="B589" s="8" t="s">
        <v>948</v>
      </c>
      <c r="C589" s="8" t="str">
        <f>"202206012016"</f>
        <v>202206012016</v>
      </c>
      <c r="D589" s="9" t="s">
        <v>8</v>
      </c>
      <c r="E589" s="8" t="s">
        <v>9</v>
      </c>
    </row>
    <row r="590" spans="1:5" ht="12.95" customHeight="1">
      <c r="A590" s="8">
        <v>587</v>
      </c>
      <c r="B590" s="8" t="s">
        <v>949</v>
      </c>
      <c r="C590" s="8" t="str">
        <f>"202206012017"</f>
        <v>202206012017</v>
      </c>
      <c r="D590" s="9" t="s">
        <v>950</v>
      </c>
      <c r="E590" s="10"/>
    </row>
    <row r="591" spans="1:5" ht="12.95" customHeight="1">
      <c r="A591" s="8">
        <v>588</v>
      </c>
      <c r="B591" s="8" t="s">
        <v>951</v>
      </c>
      <c r="C591" s="8" t="str">
        <f>"202206012018"</f>
        <v>202206012018</v>
      </c>
      <c r="D591" s="9" t="s">
        <v>8</v>
      </c>
      <c r="E591" s="8" t="s">
        <v>9</v>
      </c>
    </row>
    <row r="592" spans="1:5" ht="12.95" customHeight="1">
      <c r="A592" s="8">
        <v>589</v>
      </c>
      <c r="B592" s="8" t="s">
        <v>952</v>
      </c>
      <c r="C592" s="8" t="str">
        <f>"202206012019"</f>
        <v>202206012019</v>
      </c>
      <c r="D592" s="9" t="s">
        <v>514</v>
      </c>
      <c r="E592" s="10"/>
    </row>
    <row r="593" spans="1:5" ht="12.95" customHeight="1">
      <c r="A593" s="8">
        <v>590</v>
      </c>
      <c r="B593" s="8" t="s">
        <v>953</v>
      </c>
      <c r="C593" s="8" t="str">
        <f>"202206012020"</f>
        <v>202206012020</v>
      </c>
      <c r="D593" s="9" t="s">
        <v>954</v>
      </c>
      <c r="E593" s="10"/>
    </row>
    <row r="594" spans="1:5" ht="12.95" customHeight="1">
      <c r="A594" s="8">
        <v>591</v>
      </c>
      <c r="B594" s="8" t="s">
        <v>955</v>
      </c>
      <c r="C594" s="8" t="str">
        <f>"202206012021"</f>
        <v>202206012021</v>
      </c>
      <c r="D594" s="9" t="s">
        <v>956</v>
      </c>
      <c r="E594" s="10"/>
    </row>
    <row r="595" spans="1:5" ht="12.95" customHeight="1">
      <c r="A595" s="8">
        <v>592</v>
      </c>
      <c r="B595" s="8" t="s">
        <v>957</v>
      </c>
      <c r="C595" s="8" t="str">
        <f>"202206012022"</f>
        <v>202206012022</v>
      </c>
      <c r="D595" s="9" t="s">
        <v>8</v>
      </c>
      <c r="E595" s="8" t="s">
        <v>9</v>
      </c>
    </row>
    <row r="596" spans="1:5" ht="12.95" customHeight="1">
      <c r="A596" s="8">
        <v>593</v>
      </c>
      <c r="B596" s="8" t="s">
        <v>958</v>
      </c>
      <c r="C596" s="8" t="str">
        <f>"202206012023"</f>
        <v>202206012023</v>
      </c>
      <c r="D596" s="9" t="s">
        <v>959</v>
      </c>
      <c r="E596" s="10"/>
    </row>
    <row r="597" spans="1:5" ht="12.95" customHeight="1">
      <c r="A597" s="8">
        <v>594</v>
      </c>
      <c r="B597" s="8" t="s">
        <v>960</v>
      </c>
      <c r="C597" s="8" t="str">
        <f>"202206012024"</f>
        <v>202206012024</v>
      </c>
      <c r="D597" s="9" t="s">
        <v>961</v>
      </c>
      <c r="E597" s="10"/>
    </row>
    <row r="598" spans="1:5" ht="12.95" customHeight="1">
      <c r="A598" s="8">
        <v>595</v>
      </c>
      <c r="B598" s="8" t="s">
        <v>962</v>
      </c>
      <c r="C598" s="8" t="str">
        <f>"202206012025"</f>
        <v>202206012025</v>
      </c>
      <c r="D598" s="9" t="s">
        <v>963</v>
      </c>
      <c r="E598" s="10"/>
    </row>
    <row r="599" spans="1:5" ht="12.95" customHeight="1">
      <c r="A599" s="8">
        <v>596</v>
      </c>
      <c r="B599" s="8" t="s">
        <v>964</v>
      </c>
      <c r="C599" s="8" t="str">
        <f>"202206012026"</f>
        <v>202206012026</v>
      </c>
      <c r="D599" s="9" t="s">
        <v>965</v>
      </c>
      <c r="E599" s="10"/>
    </row>
    <row r="600" spans="1:5" ht="12.95" customHeight="1">
      <c r="A600" s="8">
        <v>597</v>
      </c>
      <c r="B600" s="8" t="s">
        <v>966</v>
      </c>
      <c r="C600" s="8" t="str">
        <f>"202206012027"</f>
        <v>202206012027</v>
      </c>
      <c r="D600" s="9" t="s">
        <v>8</v>
      </c>
      <c r="E600" s="8" t="s">
        <v>9</v>
      </c>
    </row>
    <row r="601" spans="1:5" ht="12.95" customHeight="1">
      <c r="A601" s="8">
        <v>598</v>
      </c>
      <c r="B601" s="8" t="s">
        <v>967</v>
      </c>
      <c r="C601" s="8" t="str">
        <f>"202206012028"</f>
        <v>202206012028</v>
      </c>
      <c r="D601" s="9" t="s">
        <v>968</v>
      </c>
      <c r="E601" s="10"/>
    </row>
    <row r="602" spans="1:5" ht="12.95" customHeight="1">
      <c r="A602" s="8">
        <v>599</v>
      </c>
      <c r="B602" s="8" t="s">
        <v>969</v>
      </c>
      <c r="C602" s="8" t="str">
        <f>"202206012029"</f>
        <v>202206012029</v>
      </c>
      <c r="D602" s="9" t="s">
        <v>8</v>
      </c>
      <c r="E602" s="8" t="s">
        <v>9</v>
      </c>
    </row>
    <row r="603" spans="1:5" ht="12.95" customHeight="1">
      <c r="A603" s="8">
        <v>600</v>
      </c>
      <c r="B603" s="8" t="s">
        <v>970</v>
      </c>
      <c r="C603" s="8" t="str">
        <f>"202206012030"</f>
        <v>202206012030</v>
      </c>
      <c r="D603" s="9" t="s">
        <v>971</v>
      </c>
      <c r="E603" s="10"/>
    </row>
    <row r="604" spans="1:5" ht="12.95" customHeight="1">
      <c r="A604" s="8">
        <v>601</v>
      </c>
      <c r="B604" s="8" t="s">
        <v>972</v>
      </c>
      <c r="C604" s="8" t="str">
        <f>"202206012101"</f>
        <v>202206012101</v>
      </c>
      <c r="D604" s="9" t="s">
        <v>973</v>
      </c>
      <c r="E604" s="10"/>
    </row>
    <row r="605" spans="1:5" ht="12.95" customHeight="1">
      <c r="A605" s="8">
        <v>602</v>
      </c>
      <c r="B605" s="8" t="s">
        <v>974</v>
      </c>
      <c r="C605" s="8" t="str">
        <f>"202206012102"</f>
        <v>202206012102</v>
      </c>
      <c r="D605" s="9" t="s">
        <v>8</v>
      </c>
      <c r="E605" s="8" t="s">
        <v>9</v>
      </c>
    </row>
    <row r="606" spans="1:5" ht="12.95" customHeight="1">
      <c r="A606" s="8">
        <v>603</v>
      </c>
      <c r="B606" s="8" t="s">
        <v>975</v>
      </c>
      <c r="C606" s="8" t="str">
        <f>"202206012103"</f>
        <v>202206012103</v>
      </c>
      <c r="D606" s="9" t="s">
        <v>976</v>
      </c>
      <c r="E606" s="10"/>
    </row>
    <row r="607" spans="1:5" ht="12.95" customHeight="1">
      <c r="A607" s="8">
        <v>604</v>
      </c>
      <c r="B607" s="8" t="s">
        <v>977</v>
      </c>
      <c r="C607" s="8" t="str">
        <f>"202206012104"</f>
        <v>202206012104</v>
      </c>
      <c r="D607" s="9" t="s">
        <v>523</v>
      </c>
      <c r="E607" s="10"/>
    </row>
    <row r="608" spans="1:5" ht="12.95" customHeight="1">
      <c r="A608" s="8">
        <v>605</v>
      </c>
      <c r="B608" s="8" t="s">
        <v>978</v>
      </c>
      <c r="C608" s="8" t="str">
        <f>"202206012105"</f>
        <v>202206012105</v>
      </c>
      <c r="D608" s="9" t="s">
        <v>8</v>
      </c>
      <c r="E608" s="8" t="s">
        <v>9</v>
      </c>
    </row>
    <row r="609" spans="1:5" ht="12.95" customHeight="1">
      <c r="A609" s="8">
        <v>606</v>
      </c>
      <c r="B609" s="8" t="s">
        <v>979</v>
      </c>
      <c r="C609" s="8" t="str">
        <f>"202206012106"</f>
        <v>202206012106</v>
      </c>
      <c r="D609" s="9" t="s">
        <v>8</v>
      </c>
      <c r="E609" s="8" t="s">
        <v>9</v>
      </c>
    </row>
    <row r="610" spans="1:5" ht="12.95" customHeight="1">
      <c r="A610" s="8">
        <v>607</v>
      </c>
      <c r="B610" s="8" t="s">
        <v>980</v>
      </c>
      <c r="C610" s="8" t="str">
        <f>"202206012107"</f>
        <v>202206012107</v>
      </c>
      <c r="D610" s="9" t="s">
        <v>981</v>
      </c>
      <c r="E610" s="10"/>
    </row>
    <row r="611" spans="1:5" ht="12.95" customHeight="1">
      <c r="A611" s="8">
        <v>608</v>
      </c>
      <c r="B611" s="8" t="s">
        <v>982</v>
      </c>
      <c r="C611" s="8" t="str">
        <f>"202206012108"</f>
        <v>202206012108</v>
      </c>
      <c r="D611" s="9" t="s">
        <v>983</v>
      </c>
      <c r="E611" s="10"/>
    </row>
    <row r="612" spans="1:5" ht="12.95" customHeight="1">
      <c r="A612" s="8">
        <v>609</v>
      </c>
      <c r="B612" s="8" t="s">
        <v>984</v>
      </c>
      <c r="C612" s="8" t="str">
        <f>"202206012109"</f>
        <v>202206012109</v>
      </c>
      <c r="D612" s="9" t="s">
        <v>8</v>
      </c>
      <c r="E612" s="8" t="s">
        <v>9</v>
      </c>
    </row>
    <row r="613" spans="1:5" ht="12.95" customHeight="1">
      <c r="A613" s="8">
        <v>610</v>
      </c>
      <c r="B613" s="8" t="s">
        <v>985</v>
      </c>
      <c r="C613" s="8" t="str">
        <f>"202206012110"</f>
        <v>202206012110</v>
      </c>
      <c r="D613" s="9" t="s">
        <v>8</v>
      </c>
      <c r="E613" s="8" t="s">
        <v>9</v>
      </c>
    </row>
    <row r="614" spans="1:5" ht="12.95" customHeight="1">
      <c r="A614" s="8">
        <v>611</v>
      </c>
      <c r="B614" s="8" t="s">
        <v>986</v>
      </c>
      <c r="C614" s="8" t="str">
        <f>"202206012111"</f>
        <v>202206012111</v>
      </c>
      <c r="D614" s="9" t="s">
        <v>8</v>
      </c>
      <c r="E614" s="8" t="s">
        <v>9</v>
      </c>
    </row>
    <row r="615" spans="1:5" ht="12.95" customHeight="1">
      <c r="A615" s="8">
        <v>612</v>
      </c>
      <c r="B615" s="8" t="s">
        <v>987</v>
      </c>
      <c r="C615" s="8" t="str">
        <f>"202206012112"</f>
        <v>202206012112</v>
      </c>
      <c r="D615" s="9" t="s">
        <v>8</v>
      </c>
      <c r="E615" s="8" t="s">
        <v>9</v>
      </c>
    </row>
    <row r="616" spans="1:5" ht="12.95" customHeight="1">
      <c r="A616" s="8">
        <v>613</v>
      </c>
      <c r="B616" s="8" t="s">
        <v>988</v>
      </c>
      <c r="C616" s="8" t="str">
        <f>"202206012113"</f>
        <v>202206012113</v>
      </c>
      <c r="D616" s="9" t="s">
        <v>989</v>
      </c>
      <c r="E616" s="10"/>
    </row>
    <row r="617" spans="1:5" ht="12.95" customHeight="1">
      <c r="A617" s="8">
        <v>614</v>
      </c>
      <c r="B617" s="8" t="s">
        <v>990</v>
      </c>
      <c r="C617" s="8" t="str">
        <f>"202206012114"</f>
        <v>202206012114</v>
      </c>
      <c r="D617" s="9" t="s">
        <v>991</v>
      </c>
      <c r="E617" s="10"/>
    </row>
    <row r="618" spans="1:5" ht="12.95" customHeight="1">
      <c r="A618" s="8">
        <v>615</v>
      </c>
      <c r="B618" s="8" t="s">
        <v>992</v>
      </c>
      <c r="C618" s="8" t="str">
        <f>"202206012115"</f>
        <v>202206012115</v>
      </c>
      <c r="D618" s="9" t="s">
        <v>8</v>
      </c>
      <c r="E618" s="8" t="s">
        <v>9</v>
      </c>
    </row>
    <row r="619" spans="1:5" ht="12.95" customHeight="1">
      <c r="A619" s="8">
        <v>616</v>
      </c>
      <c r="B619" s="8" t="s">
        <v>993</v>
      </c>
      <c r="C619" s="8" t="str">
        <f>"202206012116"</f>
        <v>202206012116</v>
      </c>
      <c r="D619" s="9" t="s">
        <v>994</v>
      </c>
      <c r="E619" s="10"/>
    </row>
    <row r="620" spans="1:5" ht="12.95" customHeight="1">
      <c r="A620" s="8">
        <v>617</v>
      </c>
      <c r="B620" s="8" t="s">
        <v>995</v>
      </c>
      <c r="C620" s="8" t="str">
        <f>"202206012117"</f>
        <v>202206012117</v>
      </c>
      <c r="D620" s="9" t="s">
        <v>996</v>
      </c>
      <c r="E620" s="10"/>
    </row>
    <row r="621" spans="1:5" ht="12.95" customHeight="1">
      <c r="A621" s="8">
        <v>618</v>
      </c>
      <c r="B621" s="8" t="s">
        <v>997</v>
      </c>
      <c r="C621" s="8" t="str">
        <f>"202206012118"</f>
        <v>202206012118</v>
      </c>
      <c r="D621" s="9" t="s">
        <v>998</v>
      </c>
      <c r="E621" s="10"/>
    </row>
    <row r="622" spans="1:5" ht="12.95" customHeight="1">
      <c r="A622" s="8">
        <v>619</v>
      </c>
      <c r="B622" s="8" t="s">
        <v>999</v>
      </c>
      <c r="C622" s="8" t="str">
        <f>"202206012119"</f>
        <v>202206012119</v>
      </c>
      <c r="D622" s="9" t="s">
        <v>1000</v>
      </c>
      <c r="E622" s="10"/>
    </row>
    <row r="623" spans="1:5" ht="12.95" customHeight="1">
      <c r="A623" s="8">
        <v>620</v>
      </c>
      <c r="B623" s="8" t="s">
        <v>1001</v>
      </c>
      <c r="C623" s="8" t="str">
        <f>"202206012120"</f>
        <v>202206012120</v>
      </c>
      <c r="D623" s="9" t="s">
        <v>1002</v>
      </c>
      <c r="E623" s="10"/>
    </row>
    <row r="624" spans="1:5" ht="12.95" customHeight="1">
      <c r="A624" s="8">
        <v>621</v>
      </c>
      <c r="B624" s="8" t="s">
        <v>1003</v>
      </c>
      <c r="C624" s="8" t="str">
        <f>"202206012121"</f>
        <v>202206012121</v>
      </c>
      <c r="D624" s="9" t="s">
        <v>1004</v>
      </c>
      <c r="E624" s="10"/>
    </row>
    <row r="625" spans="1:5" ht="12.95" customHeight="1">
      <c r="A625" s="8">
        <v>622</v>
      </c>
      <c r="B625" s="8" t="s">
        <v>1005</v>
      </c>
      <c r="C625" s="8" t="str">
        <f>"202206012122"</f>
        <v>202206012122</v>
      </c>
      <c r="D625" s="9" t="s">
        <v>1006</v>
      </c>
      <c r="E625" s="10"/>
    </row>
    <row r="626" spans="1:5" ht="12.95" customHeight="1">
      <c r="A626" s="8">
        <v>623</v>
      </c>
      <c r="B626" s="8" t="s">
        <v>1007</v>
      </c>
      <c r="C626" s="8" t="str">
        <f>"202206012123"</f>
        <v>202206012123</v>
      </c>
      <c r="D626" s="9" t="s">
        <v>8</v>
      </c>
      <c r="E626" s="8" t="s">
        <v>9</v>
      </c>
    </row>
    <row r="627" spans="1:5" ht="12.95" customHeight="1">
      <c r="A627" s="8">
        <v>624</v>
      </c>
      <c r="B627" s="8" t="s">
        <v>1008</v>
      </c>
      <c r="C627" s="8" t="str">
        <f>"202206012124"</f>
        <v>202206012124</v>
      </c>
      <c r="D627" s="9" t="s">
        <v>1009</v>
      </c>
      <c r="E627" s="10"/>
    </row>
    <row r="628" spans="1:5" ht="12.95" customHeight="1">
      <c r="A628" s="8">
        <v>625</v>
      </c>
      <c r="B628" s="8" t="s">
        <v>1010</v>
      </c>
      <c r="C628" s="8" t="str">
        <f>"202206012125"</f>
        <v>202206012125</v>
      </c>
      <c r="D628" s="9" t="s">
        <v>8</v>
      </c>
      <c r="E628" s="8" t="s">
        <v>9</v>
      </c>
    </row>
    <row r="629" spans="1:5" ht="12.95" customHeight="1">
      <c r="A629" s="8">
        <v>626</v>
      </c>
      <c r="B629" s="8" t="s">
        <v>1011</v>
      </c>
      <c r="C629" s="8" t="str">
        <f>"202206012126"</f>
        <v>202206012126</v>
      </c>
      <c r="D629" s="9" t="s">
        <v>8</v>
      </c>
      <c r="E629" s="8" t="s">
        <v>9</v>
      </c>
    </row>
    <row r="630" spans="1:5" ht="12.95" customHeight="1">
      <c r="A630" s="8">
        <v>627</v>
      </c>
      <c r="B630" s="8" t="s">
        <v>1012</v>
      </c>
      <c r="C630" s="8" t="str">
        <f>"202206012127"</f>
        <v>202206012127</v>
      </c>
      <c r="D630" s="9" t="s">
        <v>1013</v>
      </c>
      <c r="E630" s="10"/>
    </row>
    <row r="631" spans="1:5" ht="12.95" customHeight="1">
      <c r="A631" s="8">
        <v>628</v>
      </c>
      <c r="B631" s="8" t="s">
        <v>1014</v>
      </c>
      <c r="C631" s="8" t="str">
        <f>"202206012128"</f>
        <v>202206012128</v>
      </c>
      <c r="D631" s="9" t="s">
        <v>1015</v>
      </c>
      <c r="E631" s="10"/>
    </row>
    <row r="632" spans="1:5" ht="12.95" customHeight="1">
      <c r="A632" s="8">
        <v>629</v>
      </c>
      <c r="B632" s="8" t="s">
        <v>1016</v>
      </c>
      <c r="C632" s="8" t="str">
        <f>"202206012129"</f>
        <v>202206012129</v>
      </c>
      <c r="D632" s="9" t="s">
        <v>8</v>
      </c>
      <c r="E632" s="8" t="s">
        <v>9</v>
      </c>
    </row>
    <row r="633" spans="1:5" ht="12.95" customHeight="1">
      <c r="A633" s="8">
        <v>630</v>
      </c>
      <c r="B633" s="8" t="s">
        <v>1017</v>
      </c>
      <c r="C633" s="8" t="str">
        <f>"202206012130"</f>
        <v>202206012130</v>
      </c>
      <c r="D633" s="9" t="s">
        <v>1018</v>
      </c>
      <c r="E633" s="10"/>
    </row>
    <row r="634" spans="1:5" ht="12.95" customHeight="1">
      <c r="A634" s="8">
        <v>631</v>
      </c>
      <c r="B634" s="8" t="s">
        <v>1019</v>
      </c>
      <c r="C634" s="8" t="str">
        <f>"202206012201"</f>
        <v>202206012201</v>
      </c>
      <c r="D634" s="9" t="s">
        <v>1020</v>
      </c>
      <c r="E634" s="10"/>
    </row>
    <row r="635" spans="1:5" ht="12.95" customHeight="1">
      <c r="A635" s="8">
        <v>632</v>
      </c>
      <c r="B635" s="8" t="s">
        <v>1021</v>
      </c>
      <c r="C635" s="8" t="str">
        <f>"202206012202"</f>
        <v>202206012202</v>
      </c>
      <c r="D635" s="9" t="s">
        <v>1022</v>
      </c>
      <c r="E635" s="10"/>
    </row>
    <row r="636" spans="1:5" ht="12.95" customHeight="1">
      <c r="A636" s="8">
        <v>633</v>
      </c>
      <c r="B636" s="8" t="s">
        <v>1023</v>
      </c>
      <c r="C636" s="8" t="str">
        <f>"202206012203"</f>
        <v>202206012203</v>
      </c>
      <c r="D636" s="9" t="s">
        <v>8</v>
      </c>
      <c r="E636" s="8" t="s">
        <v>9</v>
      </c>
    </row>
    <row r="637" spans="1:5" ht="12.95" customHeight="1">
      <c r="A637" s="8">
        <v>634</v>
      </c>
      <c r="B637" s="8" t="s">
        <v>1024</v>
      </c>
      <c r="C637" s="8" t="str">
        <f>"202206012204"</f>
        <v>202206012204</v>
      </c>
      <c r="D637" s="9" t="s">
        <v>1025</v>
      </c>
      <c r="E637" s="10"/>
    </row>
    <row r="638" spans="1:5" ht="12.95" customHeight="1">
      <c r="A638" s="8">
        <v>635</v>
      </c>
      <c r="B638" s="8" t="s">
        <v>1026</v>
      </c>
      <c r="C638" s="8" t="str">
        <f>"202206012205"</f>
        <v>202206012205</v>
      </c>
      <c r="D638" s="9" t="s">
        <v>8</v>
      </c>
      <c r="E638" s="8" t="s">
        <v>9</v>
      </c>
    </row>
    <row r="639" spans="1:5" ht="12.95" customHeight="1">
      <c r="A639" s="8">
        <v>636</v>
      </c>
      <c r="B639" s="8" t="s">
        <v>1027</v>
      </c>
      <c r="C639" s="8" t="str">
        <f>"202206012206"</f>
        <v>202206012206</v>
      </c>
      <c r="D639" s="9" t="s">
        <v>1028</v>
      </c>
      <c r="E639" s="10"/>
    </row>
    <row r="640" spans="1:5" ht="12.95" customHeight="1">
      <c r="A640" s="8">
        <v>637</v>
      </c>
      <c r="B640" s="8" t="s">
        <v>1029</v>
      </c>
      <c r="C640" s="8" t="str">
        <f>"202206012207"</f>
        <v>202206012207</v>
      </c>
      <c r="D640" s="9" t="s">
        <v>1030</v>
      </c>
      <c r="E640" s="10"/>
    </row>
    <row r="641" spans="1:5" ht="12.95" customHeight="1">
      <c r="A641" s="8">
        <v>638</v>
      </c>
      <c r="B641" s="8" t="s">
        <v>1031</v>
      </c>
      <c r="C641" s="8" t="str">
        <f>"202206012208"</f>
        <v>202206012208</v>
      </c>
      <c r="D641" s="9" t="s">
        <v>8</v>
      </c>
      <c r="E641" s="8" t="s">
        <v>9</v>
      </c>
    </row>
    <row r="642" spans="1:5" ht="12.95" customHeight="1">
      <c r="A642" s="8">
        <v>639</v>
      </c>
      <c r="B642" s="8" t="s">
        <v>1032</v>
      </c>
      <c r="C642" s="8" t="str">
        <f>"202206012209"</f>
        <v>202206012209</v>
      </c>
      <c r="D642" s="9" t="s">
        <v>8</v>
      </c>
      <c r="E642" s="8" t="s">
        <v>9</v>
      </c>
    </row>
    <row r="643" spans="1:5" ht="12.95" customHeight="1">
      <c r="A643" s="8">
        <v>640</v>
      </c>
      <c r="B643" s="8" t="s">
        <v>1033</v>
      </c>
      <c r="C643" s="8" t="str">
        <f>"202206012210"</f>
        <v>202206012210</v>
      </c>
      <c r="D643" s="9" t="s">
        <v>1034</v>
      </c>
      <c r="E643" s="10"/>
    </row>
    <row r="644" spans="1:5" ht="12.95" customHeight="1">
      <c r="A644" s="8">
        <v>641</v>
      </c>
      <c r="B644" s="8" t="s">
        <v>1035</v>
      </c>
      <c r="C644" s="8" t="str">
        <f>"202206012211"</f>
        <v>202206012211</v>
      </c>
      <c r="D644" s="9" t="s">
        <v>8</v>
      </c>
      <c r="E644" s="8" t="s">
        <v>9</v>
      </c>
    </row>
    <row r="645" spans="1:5" ht="12.95" customHeight="1">
      <c r="A645" s="8">
        <v>642</v>
      </c>
      <c r="B645" s="8" t="s">
        <v>1036</v>
      </c>
      <c r="C645" s="8" t="str">
        <f>"202206012212"</f>
        <v>202206012212</v>
      </c>
      <c r="D645" s="9" t="s">
        <v>1037</v>
      </c>
      <c r="E645" s="10"/>
    </row>
    <row r="646" spans="1:5" ht="12.95" customHeight="1">
      <c r="A646" s="8">
        <v>643</v>
      </c>
      <c r="B646" s="8" t="s">
        <v>1038</v>
      </c>
      <c r="C646" s="8" t="str">
        <f>"202206012213"</f>
        <v>202206012213</v>
      </c>
      <c r="D646" s="9" t="s">
        <v>8</v>
      </c>
      <c r="E646" s="8" t="s">
        <v>9</v>
      </c>
    </row>
    <row r="647" spans="1:5" ht="12.95" customHeight="1">
      <c r="A647" s="8">
        <v>644</v>
      </c>
      <c r="B647" s="8" t="s">
        <v>1039</v>
      </c>
      <c r="C647" s="8" t="str">
        <f>"202206012214"</f>
        <v>202206012214</v>
      </c>
      <c r="D647" s="9" t="s">
        <v>1040</v>
      </c>
      <c r="E647" s="10"/>
    </row>
    <row r="648" spans="1:5" ht="12.95" customHeight="1">
      <c r="A648" s="8">
        <v>645</v>
      </c>
      <c r="B648" s="8" t="s">
        <v>1041</v>
      </c>
      <c r="C648" s="8" t="str">
        <f>"202206012215"</f>
        <v>202206012215</v>
      </c>
      <c r="D648" s="9" t="s">
        <v>8</v>
      </c>
      <c r="E648" s="8" t="s">
        <v>9</v>
      </c>
    </row>
    <row r="649" spans="1:5" ht="12.95" customHeight="1">
      <c r="A649" s="8">
        <v>646</v>
      </c>
      <c r="B649" s="8" t="s">
        <v>1042</v>
      </c>
      <c r="C649" s="8" t="str">
        <f>"202206012216"</f>
        <v>202206012216</v>
      </c>
      <c r="D649" s="9" t="s">
        <v>8</v>
      </c>
      <c r="E649" s="8" t="s">
        <v>9</v>
      </c>
    </row>
    <row r="650" spans="1:5" ht="12.95" customHeight="1">
      <c r="A650" s="8">
        <v>647</v>
      </c>
      <c r="B650" s="8" t="s">
        <v>1043</v>
      </c>
      <c r="C650" s="8" t="str">
        <f>"202206012217"</f>
        <v>202206012217</v>
      </c>
      <c r="D650" s="9" t="s">
        <v>1044</v>
      </c>
      <c r="E650" s="10"/>
    </row>
    <row r="651" spans="1:5" ht="12.95" customHeight="1">
      <c r="A651" s="8">
        <v>648</v>
      </c>
      <c r="B651" s="8" t="s">
        <v>1045</v>
      </c>
      <c r="C651" s="8" t="str">
        <f>"202206012218"</f>
        <v>202206012218</v>
      </c>
      <c r="D651" s="9" t="s">
        <v>8</v>
      </c>
      <c r="E651" s="8" t="s">
        <v>9</v>
      </c>
    </row>
    <row r="652" spans="1:5" ht="12.95" customHeight="1">
      <c r="A652" s="8">
        <v>649</v>
      </c>
      <c r="B652" s="8" t="s">
        <v>1046</v>
      </c>
      <c r="C652" s="8" t="str">
        <f>"202206012219"</f>
        <v>202206012219</v>
      </c>
      <c r="D652" s="9" t="s">
        <v>1047</v>
      </c>
      <c r="E652" s="10"/>
    </row>
    <row r="653" spans="1:5" ht="12.95" customHeight="1">
      <c r="A653" s="8">
        <v>650</v>
      </c>
      <c r="B653" s="8" t="s">
        <v>1048</v>
      </c>
      <c r="C653" s="8" t="str">
        <f>"202206012220"</f>
        <v>202206012220</v>
      </c>
      <c r="D653" s="9" t="s">
        <v>1049</v>
      </c>
      <c r="E653" s="10"/>
    </row>
    <row r="654" spans="1:5" ht="12.95" customHeight="1">
      <c r="A654" s="8">
        <v>651</v>
      </c>
      <c r="B654" s="8" t="s">
        <v>1050</v>
      </c>
      <c r="C654" s="8" t="str">
        <f>"202206012221"</f>
        <v>202206012221</v>
      </c>
      <c r="D654" s="9" t="s">
        <v>8</v>
      </c>
      <c r="E654" s="8" t="s">
        <v>9</v>
      </c>
    </row>
    <row r="655" spans="1:5" ht="12.95" customHeight="1">
      <c r="A655" s="8">
        <v>652</v>
      </c>
      <c r="B655" s="8" t="s">
        <v>1051</v>
      </c>
      <c r="C655" s="8" t="str">
        <f>"202206012222"</f>
        <v>202206012222</v>
      </c>
      <c r="D655" s="9" t="s">
        <v>8</v>
      </c>
      <c r="E655" s="8" t="s">
        <v>9</v>
      </c>
    </row>
    <row r="656" spans="1:5" ht="12.95" customHeight="1">
      <c r="A656" s="8">
        <v>653</v>
      </c>
      <c r="B656" s="8" t="s">
        <v>1052</v>
      </c>
      <c r="C656" s="8" t="str">
        <f>"202206012223"</f>
        <v>202206012223</v>
      </c>
      <c r="D656" s="9" t="s">
        <v>1053</v>
      </c>
      <c r="E656" s="10"/>
    </row>
    <row r="657" spans="1:5" ht="12.95" customHeight="1">
      <c r="A657" s="8">
        <v>654</v>
      </c>
      <c r="B657" s="8" t="s">
        <v>1054</v>
      </c>
      <c r="C657" s="8" t="str">
        <f>"202206012224"</f>
        <v>202206012224</v>
      </c>
      <c r="D657" s="9" t="s">
        <v>1055</v>
      </c>
      <c r="E657" s="10"/>
    </row>
    <row r="658" spans="1:5" ht="12.95" customHeight="1">
      <c r="A658" s="8">
        <v>655</v>
      </c>
      <c r="B658" s="8" t="s">
        <v>1056</v>
      </c>
      <c r="C658" s="8" t="str">
        <f>"202206012225"</f>
        <v>202206012225</v>
      </c>
      <c r="D658" s="9" t="s">
        <v>8</v>
      </c>
      <c r="E658" s="8" t="s">
        <v>9</v>
      </c>
    </row>
    <row r="659" spans="1:5" ht="12.95" customHeight="1">
      <c r="A659" s="8">
        <v>656</v>
      </c>
      <c r="B659" s="8" t="s">
        <v>1057</v>
      </c>
      <c r="C659" s="8" t="str">
        <f>"202206012226"</f>
        <v>202206012226</v>
      </c>
      <c r="D659" s="9" t="s">
        <v>1058</v>
      </c>
      <c r="E659" s="10"/>
    </row>
    <row r="660" spans="1:5" ht="12.95" customHeight="1">
      <c r="A660" s="8">
        <v>657</v>
      </c>
      <c r="B660" s="8" t="s">
        <v>1059</v>
      </c>
      <c r="C660" s="8" t="str">
        <f>"202206012227"</f>
        <v>202206012227</v>
      </c>
      <c r="D660" s="9" t="s">
        <v>1060</v>
      </c>
      <c r="E660" s="10"/>
    </row>
    <row r="661" spans="1:5" ht="12.95" customHeight="1">
      <c r="A661" s="8">
        <v>658</v>
      </c>
      <c r="B661" s="8" t="s">
        <v>1061</v>
      </c>
      <c r="C661" s="8" t="str">
        <f>"202206012228"</f>
        <v>202206012228</v>
      </c>
      <c r="D661" s="9" t="s">
        <v>1062</v>
      </c>
      <c r="E661" s="10"/>
    </row>
    <row r="662" spans="1:5" ht="12.95" customHeight="1">
      <c r="A662" s="8">
        <v>659</v>
      </c>
      <c r="B662" s="8" t="s">
        <v>1063</v>
      </c>
      <c r="C662" s="8" t="str">
        <f>"202206012229"</f>
        <v>202206012229</v>
      </c>
      <c r="D662" s="9" t="s">
        <v>1064</v>
      </c>
      <c r="E662" s="10"/>
    </row>
    <row r="663" spans="1:5" ht="12.95" customHeight="1">
      <c r="A663" s="8">
        <v>660</v>
      </c>
      <c r="B663" s="8" t="s">
        <v>1065</v>
      </c>
      <c r="C663" s="8" t="str">
        <f>"202206012230"</f>
        <v>202206012230</v>
      </c>
      <c r="D663" s="9" t="s">
        <v>1066</v>
      </c>
      <c r="E663" s="10"/>
    </row>
    <row r="664" spans="1:5" ht="12.95" customHeight="1">
      <c r="A664" s="8">
        <v>661</v>
      </c>
      <c r="B664" s="8" t="s">
        <v>1067</v>
      </c>
      <c r="C664" s="8" t="str">
        <f>"202206012301"</f>
        <v>202206012301</v>
      </c>
      <c r="D664" s="9" t="s">
        <v>759</v>
      </c>
      <c r="E664" s="10"/>
    </row>
    <row r="665" spans="1:5" ht="12.95" customHeight="1">
      <c r="A665" s="8">
        <v>662</v>
      </c>
      <c r="B665" s="8" t="s">
        <v>1068</v>
      </c>
      <c r="C665" s="8" t="str">
        <f>"202206012302"</f>
        <v>202206012302</v>
      </c>
      <c r="D665" s="9" t="s">
        <v>1069</v>
      </c>
      <c r="E665" s="10"/>
    </row>
    <row r="666" spans="1:5" ht="12.95" customHeight="1">
      <c r="A666" s="8">
        <v>663</v>
      </c>
      <c r="B666" s="8" t="s">
        <v>1070</v>
      </c>
      <c r="C666" s="8" t="str">
        <f>"202206012303"</f>
        <v>202206012303</v>
      </c>
      <c r="D666" s="9" t="s">
        <v>1071</v>
      </c>
      <c r="E666" s="10"/>
    </row>
    <row r="667" spans="1:5" ht="12.95" customHeight="1">
      <c r="A667" s="8">
        <v>664</v>
      </c>
      <c r="B667" s="8" t="s">
        <v>1072</v>
      </c>
      <c r="C667" s="8" t="str">
        <f>"202206012304"</f>
        <v>202206012304</v>
      </c>
      <c r="D667" s="9" t="s">
        <v>8</v>
      </c>
      <c r="E667" s="8" t="s">
        <v>9</v>
      </c>
    </row>
    <row r="668" spans="1:5" ht="12.95" customHeight="1">
      <c r="A668" s="8">
        <v>665</v>
      </c>
      <c r="B668" s="8" t="s">
        <v>1073</v>
      </c>
      <c r="C668" s="8" t="str">
        <f>"202206012305"</f>
        <v>202206012305</v>
      </c>
      <c r="D668" s="9" t="s">
        <v>1074</v>
      </c>
      <c r="E668" s="10"/>
    </row>
    <row r="669" spans="1:5" ht="12.95" customHeight="1">
      <c r="A669" s="8">
        <v>666</v>
      </c>
      <c r="B669" s="8" t="s">
        <v>1075</v>
      </c>
      <c r="C669" s="8" t="str">
        <f>"202206012306"</f>
        <v>202206012306</v>
      </c>
      <c r="D669" s="9" t="s">
        <v>1076</v>
      </c>
      <c r="E669" s="10"/>
    </row>
    <row r="670" spans="1:5" ht="12.95" customHeight="1">
      <c r="A670" s="8">
        <v>667</v>
      </c>
      <c r="B670" s="8" t="s">
        <v>1077</v>
      </c>
      <c r="C670" s="8" t="str">
        <f>"202206012307"</f>
        <v>202206012307</v>
      </c>
      <c r="D670" s="9" t="s">
        <v>1040</v>
      </c>
      <c r="E670" s="10"/>
    </row>
    <row r="671" spans="1:5" ht="12.95" customHeight="1">
      <c r="A671" s="8">
        <v>668</v>
      </c>
      <c r="B671" s="8" t="s">
        <v>1078</v>
      </c>
      <c r="C671" s="8" t="str">
        <f>"202206012308"</f>
        <v>202206012308</v>
      </c>
      <c r="D671" s="9" t="s">
        <v>1079</v>
      </c>
      <c r="E671" s="10"/>
    </row>
    <row r="672" spans="1:5" ht="12.95" customHeight="1">
      <c r="A672" s="8">
        <v>669</v>
      </c>
      <c r="B672" s="8" t="s">
        <v>1080</v>
      </c>
      <c r="C672" s="8" t="str">
        <f>"202206012309"</f>
        <v>202206012309</v>
      </c>
      <c r="D672" s="9" t="s">
        <v>1081</v>
      </c>
      <c r="E672" s="10"/>
    </row>
    <row r="673" spans="1:5" ht="12.95" customHeight="1">
      <c r="A673" s="8">
        <v>670</v>
      </c>
      <c r="B673" s="8" t="s">
        <v>1082</v>
      </c>
      <c r="C673" s="8" t="str">
        <f>"202206012310"</f>
        <v>202206012310</v>
      </c>
      <c r="D673" s="9" t="s">
        <v>1083</v>
      </c>
      <c r="E673" s="10"/>
    </row>
    <row r="674" spans="1:5" ht="12.95" customHeight="1">
      <c r="A674" s="8">
        <v>671</v>
      </c>
      <c r="B674" s="8" t="s">
        <v>1084</v>
      </c>
      <c r="C674" s="8" t="str">
        <f>"202206012311"</f>
        <v>202206012311</v>
      </c>
      <c r="D674" s="9" t="s">
        <v>8</v>
      </c>
      <c r="E674" s="8" t="s">
        <v>9</v>
      </c>
    </row>
    <row r="675" spans="1:5" ht="12.95" customHeight="1">
      <c r="A675" s="8">
        <v>672</v>
      </c>
      <c r="B675" s="8" t="s">
        <v>990</v>
      </c>
      <c r="C675" s="8" t="str">
        <f>"202206012312"</f>
        <v>202206012312</v>
      </c>
      <c r="D675" s="9" t="s">
        <v>1085</v>
      </c>
      <c r="E675" s="10"/>
    </row>
    <row r="676" spans="1:5" ht="12.95" customHeight="1">
      <c r="A676" s="8">
        <v>673</v>
      </c>
      <c r="B676" s="8" t="s">
        <v>1086</v>
      </c>
      <c r="C676" s="8" t="str">
        <f>"202206012313"</f>
        <v>202206012313</v>
      </c>
      <c r="D676" s="9" t="s">
        <v>1087</v>
      </c>
      <c r="E676" s="10"/>
    </row>
    <row r="677" spans="1:5" ht="12.95" customHeight="1">
      <c r="A677" s="8">
        <v>674</v>
      </c>
      <c r="B677" s="8" t="s">
        <v>1088</v>
      </c>
      <c r="C677" s="8" t="str">
        <f>"202206012314"</f>
        <v>202206012314</v>
      </c>
      <c r="D677" s="9" t="s">
        <v>8</v>
      </c>
      <c r="E677" s="8" t="s">
        <v>9</v>
      </c>
    </row>
    <row r="678" spans="1:5" ht="12.95" customHeight="1">
      <c r="A678" s="8">
        <v>675</v>
      </c>
      <c r="B678" s="8" t="s">
        <v>1089</v>
      </c>
      <c r="C678" s="8" t="str">
        <f>"202206012315"</f>
        <v>202206012315</v>
      </c>
      <c r="D678" s="9" t="s">
        <v>1090</v>
      </c>
      <c r="E678" s="10"/>
    </row>
    <row r="679" spans="1:5" ht="12.95" customHeight="1">
      <c r="A679" s="8">
        <v>676</v>
      </c>
      <c r="B679" s="8" t="s">
        <v>1091</v>
      </c>
      <c r="C679" s="8" t="str">
        <f>"202206012316"</f>
        <v>202206012316</v>
      </c>
      <c r="D679" s="9" t="s">
        <v>1092</v>
      </c>
      <c r="E679" s="10"/>
    </row>
    <row r="680" spans="1:5" ht="12.95" customHeight="1">
      <c r="A680" s="8">
        <v>677</v>
      </c>
      <c r="B680" s="8" t="s">
        <v>1093</v>
      </c>
      <c r="C680" s="8" t="str">
        <f>"202206012317"</f>
        <v>202206012317</v>
      </c>
      <c r="D680" s="9" t="s">
        <v>1094</v>
      </c>
      <c r="E680" s="10"/>
    </row>
    <row r="681" spans="1:5" ht="12.95" customHeight="1">
      <c r="A681" s="8">
        <v>678</v>
      </c>
      <c r="B681" s="8" t="s">
        <v>1095</v>
      </c>
      <c r="C681" s="8" t="str">
        <f>"202206012318"</f>
        <v>202206012318</v>
      </c>
      <c r="D681" s="9" t="s">
        <v>1096</v>
      </c>
      <c r="E681" s="10"/>
    </row>
    <row r="682" spans="1:5" ht="12.95" customHeight="1">
      <c r="A682" s="8">
        <v>679</v>
      </c>
      <c r="B682" s="8" t="s">
        <v>1097</v>
      </c>
      <c r="C682" s="8" t="str">
        <f>"202206012319"</f>
        <v>202206012319</v>
      </c>
      <c r="D682" s="9" t="s">
        <v>1098</v>
      </c>
      <c r="E682" s="10"/>
    </row>
    <row r="683" spans="1:5" ht="12.95" customHeight="1">
      <c r="A683" s="8">
        <v>680</v>
      </c>
      <c r="B683" s="8" t="s">
        <v>1099</v>
      </c>
      <c r="C683" s="8" t="str">
        <f>"202206012320"</f>
        <v>202206012320</v>
      </c>
      <c r="D683" s="9" t="s">
        <v>1100</v>
      </c>
      <c r="E683" s="10"/>
    </row>
    <row r="684" spans="1:5" ht="12.95" customHeight="1">
      <c r="A684" s="8">
        <v>681</v>
      </c>
      <c r="B684" s="8" t="s">
        <v>1101</v>
      </c>
      <c r="C684" s="8" t="str">
        <f>"202206012321"</f>
        <v>202206012321</v>
      </c>
      <c r="D684" s="9" t="s">
        <v>8</v>
      </c>
      <c r="E684" s="8" t="s">
        <v>9</v>
      </c>
    </row>
    <row r="685" spans="1:5" ht="12.95" customHeight="1">
      <c r="A685" s="8">
        <v>682</v>
      </c>
      <c r="B685" s="8" t="s">
        <v>1102</v>
      </c>
      <c r="C685" s="8" t="str">
        <f>"202206012322"</f>
        <v>202206012322</v>
      </c>
      <c r="D685" s="9" t="s">
        <v>64</v>
      </c>
      <c r="E685" s="10"/>
    </row>
    <row r="686" spans="1:5" ht="12.95" customHeight="1">
      <c r="A686" s="8">
        <v>683</v>
      </c>
      <c r="B686" s="8" t="s">
        <v>1103</v>
      </c>
      <c r="C686" s="8" t="str">
        <f>"202206012323"</f>
        <v>202206012323</v>
      </c>
      <c r="D686" s="9" t="s">
        <v>1104</v>
      </c>
      <c r="E686" s="10"/>
    </row>
    <row r="687" spans="1:5" ht="12.95" customHeight="1">
      <c r="A687" s="8">
        <v>684</v>
      </c>
      <c r="B687" s="8" t="s">
        <v>1105</v>
      </c>
      <c r="C687" s="8" t="str">
        <f>"202206012324"</f>
        <v>202206012324</v>
      </c>
      <c r="D687" s="9" t="s">
        <v>8</v>
      </c>
      <c r="E687" s="8" t="s">
        <v>9</v>
      </c>
    </row>
    <row r="688" spans="1:5" ht="12.95" customHeight="1">
      <c r="A688" s="8">
        <v>685</v>
      </c>
      <c r="B688" s="8" t="s">
        <v>1106</v>
      </c>
      <c r="C688" s="8" t="str">
        <f>"202206012325"</f>
        <v>202206012325</v>
      </c>
      <c r="D688" s="9" t="s">
        <v>427</v>
      </c>
      <c r="E688" s="10"/>
    </row>
    <row r="689" spans="1:5" ht="12.95" customHeight="1">
      <c r="A689" s="8">
        <v>686</v>
      </c>
      <c r="B689" s="8" t="s">
        <v>1107</v>
      </c>
      <c r="C689" s="8" t="str">
        <f>"202206012326"</f>
        <v>202206012326</v>
      </c>
      <c r="D689" s="9" t="s">
        <v>1108</v>
      </c>
      <c r="E689" s="10"/>
    </row>
    <row r="690" spans="1:5" ht="12.95" customHeight="1">
      <c r="A690" s="8">
        <v>687</v>
      </c>
      <c r="B690" s="8" t="s">
        <v>1109</v>
      </c>
      <c r="C690" s="8" t="str">
        <f>"202206012327"</f>
        <v>202206012327</v>
      </c>
      <c r="D690" s="9" t="s">
        <v>1110</v>
      </c>
      <c r="E690" s="10"/>
    </row>
    <row r="691" spans="1:5" ht="12.95" customHeight="1">
      <c r="A691" s="8">
        <v>688</v>
      </c>
      <c r="B691" s="8" t="s">
        <v>1111</v>
      </c>
      <c r="C691" s="8" t="str">
        <f>"202206012328"</f>
        <v>202206012328</v>
      </c>
      <c r="D691" s="9" t="s">
        <v>1112</v>
      </c>
      <c r="E691" s="10"/>
    </row>
    <row r="692" spans="1:5" ht="12.95" customHeight="1">
      <c r="A692" s="8">
        <v>689</v>
      </c>
      <c r="B692" s="8" t="s">
        <v>1113</v>
      </c>
      <c r="C692" s="8" t="str">
        <f>"202206012329"</f>
        <v>202206012329</v>
      </c>
      <c r="D692" s="9" t="s">
        <v>1114</v>
      </c>
      <c r="E692" s="10"/>
    </row>
    <row r="693" spans="1:5" ht="12.95" customHeight="1">
      <c r="A693" s="8">
        <v>690</v>
      </c>
      <c r="B693" s="8" t="s">
        <v>1115</v>
      </c>
      <c r="C693" s="8" t="str">
        <f>"202206012330"</f>
        <v>202206012330</v>
      </c>
      <c r="D693" s="9" t="s">
        <v>1116</v>
      </c>
      <c r="E693" s="10"/>
    </row>
    <row r="694" spans="1:5" ht="12.95" customHeight="1">
      <c r="A694" s="8">
        <v>691</v>
      </c>
      <c r="B694" s="8" t="s">
        <v>1117</v>
      </c>
      <c r="C694" s="8" t="str">
        <f>"202206012401"</f>
        <v>202206012401</v>
      </c>
      <c r="D694" s="9" t="s">
        <v>1118</v>
      </c>
      <c r="E694" s="10"/>
    </row>
    <row r="695" spans="1:5" ht="12.95" customHeight="1">
      <c r="A695" s="8">
        <v>692</v>
      </c>
      <c r="B695" s="8" t="s">
        <v>1119</v>
      </c>
      <c r="C695" s="8" t="str">
        <f>"202206012402"</f>
        <v>202206012402</v>
      </c>
      <c r="D695" s="9" t="s">
        <v>1120</v>
      </c>
      <c r="E695" s="10"/>
    </row>
    <row r="696" spans="1:5" ht="12.95" customHeight="1">
      <c r="A696" s="8">
        <v>693</v>
      </c>
      <c r="B696" s="8" t="s">
        <v>1121</v>
      </c>
      <c r="C696" s="8" t="str">
        <f>"202206012403"</f>
        <v>202206012403</v>
      </c>
      <c r="D696" s="9" t="s">
        <v>1122</v>
      </c>
      <c r="E696" s="10"/>
    </row>
    <row r="697" spans="1:5" ht="12.95" customHeight="1">
      <c r="A697" s="8">
        <v>694</v>
      </c>
      <c r="B697" s="8" t="s">
        <v>1123</v>
      </c>
      <c r="C697" s="8" t="str">
        <f>"202206012404"</f>
        <v>202206012404</v>
      </c>
      <c r="D697" s="9" t="s">
        <v>436</v>
      </c>
      <c r="E697" s="10"/>
    </row>
    <row r="698" spans="1:5" ht="12.95" customHeight="1">
      <c r="A698" s="8">
        <v>695</v>
      </c>
      <c r="B698" s="8" t="s">
        <v>1124</v>
      </c>
      <c r="C698" s="8" t="str">
        <f>"202206012405"</f>
        <v>202206012405</v>
      </c>
      <c r="D698" s="9" t="s">
        <v>8</v>
      </c>
      <c r="E698" s="8" t="s">
        <v>9</v>
      </c>
    </row>
    <row r="699" spans="1:5" ht="12.95" customHeight="1">
      <c r="A699" s="8">
        <v>696</v>
      </c>
      <c r="B699" s="8" t="s">
        <v>1125</v>
      </c>
      <c r="C699" s="8" t="str">
        <f>"202206012406"</f>
        <v>202206012406</v>
      </c>
      <c r="D699" s="9" t="s">
        <v>1126</v>
      </c>
      <c r="E699" s="10"/>
    </row>
    <row r="700" spans="1:5" ht="12.95" customHeight="1">
      <c r="A700" s="8">
        <v>697</v>
      </c>
      <c r="B700" s="8" t="s">
        <v>1127</v>
      </c>
      <c r="C700" s="8" t="str">
        <f>"202206012407"</f>
        <v>202206012407</v>
      </c>
      <c r="D700" s="9" t="s">
        <v>8</v>
      </c>
      <c r="E700" s="8" t="s">
        <v>9</v>
      </c>
    </row>
    <row r="701" spans="1:5" ht="12.95" customHeight="1">
      <c r="A701" s="8">
        <v>698</v>
      </c>
      <c r="B701" s="8" t="s">
        <v>1128</v>
      </c>
      <c r="C701" s="8" t="str">
        <f>"202206012408"</f>
        <v>202206012408</v>
      </c>
      <c r="D701" s="9" t="s">
        <v>1129</v>
      </c>
      <c r="E701" s="10"/>
    </row>
    <row r="702" spans="1:5" ht="12.95" customHeight="1">
      <c r="A702" s="8">
        <v>699</v>
      </c>
      <c r="B702" s="8" t="s">
        <v>1130</v>
      </c>
      <c r="C702" s="8" t="str">
        <f>"202206012409"</f>
        <v>202206012409</v>
      </c>
      <c r="D702" s="9" t="s">
        <v>8</v>
      </c>
      <c r="E702" s="8" t="s">
        <v>9</v>
      </c>
    </row>
    <row r="703" spans="1:5" ht="12.95" customHeight="1">
      <c r="A703" s="8">
        <v>700</v>
      </c>
      <c r="B703" s="8" t="s">
        <v>1131</v>
      </c>
      <c r="C703" s="8" t="str">
        <f>"202206012410"</f>
        <v>202206012410</v>
      </c>
      <c r="D703" s="9" t="s">
        <v>1132</v>
      </c>
      <c r="E703" s="10"/>
    </row>
    <row r="704" spans="1:5" ht="12.95" customHeight="1">
      <c r="A704" s="8">
        <v>701</v>
      </c>
      <c r="B704" s="8" t="s">
        <v>1133</v>
      </c>
      <c r="C704" s="8" t="str">
        <f>"202206012411"</f>
        <v>202206012411</v>
      </c>
      <c r="D704" s="9" t="s">
        <v>8</v>
      </c>
      <c r="E704" s="8" t="s">
        <v>9</v>
      </c>
    </row>
    <row r="705" spans="1:5" ht="12.95" customHeight="1">
      <c r="A705" s="8">
        <v>702</v>
      </c>
      <c r="B705" s="8" t="s">
        <v>1134</v>
      </c>
      <c r="C705" s="8" t="str">
        <f>"202206012412"</f>
        <v>202206012412</v>
      </c>
      <c r="D705" s="9" t="s">
        <v>8</v>
      </c>
      <c r="E705" s="8" t="s">
        <v>9</v>
      </c>
    </row>
    <row r="706" spans="1:5" ht="12.95" customHeight="1">
      <c r="A706" s="8">
        <v>703</v>
      </c>
      <c r="B706" s="8" t="s">
        <v>1135</v>
      </c>
      <c r="C706" s="8" t="str">
        <f>"202206012413"</f>
        <v>202206012413</v>
      </c>
      <c r="D706" s="9" t="s">
        <v>8</v>
      </c>
      <c r="E706" s="8" t="s">
        <v>9</v>
      </c>
    </row>
    <row r="707" spans="1:5" ht="12.95" customHeight="1">
      <c r="A707" s="8">
        <v>704</v>
      </c>
      <c r="B707" s="8" t="s">
        <v>1136</v>
      </c>
      <c r="C707" s="8" t="str">
        <f>"202206012414"</f>
        <v>202206012414</v>
      </c>
      <c r="D707" s="9" t="s">
        <v>8</v>
      </c>
      <c r="E707" s="8" t="s">
        <v>9</v>
      </c>
    </row>
    <row r="708" spans="1:5" ht="12.95" customHeight="1">
      <c r="A708" s="8">
        <v>705</v>
      </c>
      <c r="B708" s="8" t="s">
        <v>1137</v>
      </c>
      <c r="C708" s="8" t="str">
        <f>"202206012415"</f>
        <v>202206012415</v>
      </c>
      <c r="D708" s="9" t="s">
        <v>8</v>
      </c>
      <c r="E708" s="8" t="s">
        <v>9</v>
      </c>
    </row>
    <row r="709" spans="1:5" ht="12.95" customHeight="1">
      <c r="A709" s="8">
        <v>706</v>
      </c>
      <c r="B709" s="8" t="s">
        <v>1138</v>
      </c>
      <c r="C709" s="8" t="str">
        <f>"202206012416"</f>
        <v>202206012416</v>
      </c>
      <c r="D709" s="9" t="s">
        <v>1139</v>
      </c>
      <c r="E709" s="10"/>
    </row>
    <row r="710" spans="1:5" ht="12.95" customHeight="1">
      <c r="A710" s="8">
        <v>707</v>
      </c>
      <c r="B710" s="8" t="s">
        <v>1140</v>
      </c>
      <c r="C710" s="8" t="str">
        <f>"202206012417"</f>
        <v>202206012417</v>
      </c>
      <c r="D710" s="9" t="s">
        <v>1141</v>
      </c>
      <c r="E710" s="10"/>
    </row>
    <row r="711" spans="1:5" ht="12.95" customHeight="1">
      <c r="A711" s="8">
        <v>708</v>
      </c>
      <c r="B711" s="8" t="s">
        <v>1142</v>
      </c>
      <c r="C711" s="8" t="str">
        <f>"202206012418"</f>
        <v>202206012418</v>
      </c>
      <c r="D711" s="9" t="s">
        <v>1143</v>
      </c>
      <c r="E711" s="10"/>
    </row>
    <row r="712" spans="1:5" ht="12.95" customHeight="1">
      <c r="A712" s="8">
        <v>709</v>
      </c>
      <c r="B712" s="8" t="s">
        <v>1144</v>
      </c>
      <c r="C712" s="8" t="str">
        <f>"202206012419"</f>
        <v>202206012419</v>
      </c>
      <c r="D712" s="9" t="s">
        <v>1145</v>
      </c>
      <c r="E712" s="10"/>
    </row>
    <row r="713" spans="1:5" ht="12.95" customHeight="1">
      <c r="A713" s="8">
        <v>710</v>
      </c>
      <c r="B713" s="8" t="s">
        <v>1146</v>
      </c>
      <c r="C713" s="8" t="str">
        <f>"202206012420"</f>
        <v>202206012420</v>
      </c>
      <c r="D713" s="9" t="s">
        <v>8</v>
      </c>
      <c r="E713" s="8" t="s">
        <v>9</v>
      </c>
    </row>
    <row r="714" spans="1:5" ht="12.95" customHeight="1">
      <c r="A714" s="8">
        <v>711</v>
      </c>
      <c r="B714" s="8" t="s">
        <v>1147</v>
      </c>
      <c r="C714" s="8" t="str">
        <f>"202206012421"</f>
        <v>202206012421</v>
      </c>
      <c r="D714" s="9" t="s">
        <v>1129</v>
      </c>
      <c r="E714" s="10"/>
    </row>
    <row r="715" spans="1:5" ht="12.95" customHeight="1">
      <c r="A715" s="8">
        <v>712</v>
      </c>
      <c r="B715" s="8" t="s">
        <v>1148</v>
      </c>
      <c r="C715" s="8" t="str">
        <f>"202206012422"</f>
        <v>202206012422</v>
      </c>
      <c r="D715" s="9" t="s">
        <v>1149</v>
      </c>
      <c r="E715" s="10"/>
    </row>
    <row r="716" spans="1:5" ht="12.95" customHeight="1">
      <c r="A716" s="8">
        <v>713</v>
      </c>
      <c r="B716" s="8" t="s">
        <v>1150</v>
      </c>
      <c r="C716" s="8" t="str">
        <f>"202206012423"</f>
        <v>202206012423</v>
      </c>
      <c r="D716" s="9" t="s">
        <v>8</v>
      </c>
      <c r="E716" s="8" t="s">
        <v>9</v>
      </c>
    </row>
    <row r="717" spans="1:5" ht="12.95" customHeight="1">
      <c r="A717" s="8">
        <v>714</v>
      </c>
      <c r="B717" s="8" t="s">
        <v>1151</v>
      </c>
      <c r="C717" s="8" t="str">
        <f>"202206012424"</f>
        <v>202206012424</v>
      </c>
      <c r="D717" s="9" t="s">
        <v>138</v>
      </c>
      <c r="E717" s="10"/>
    </row>
    <row r="718" spans="1:5" ht="12.95" customHeight="1">
      <c r="A718" s="8">
        <v>715</v>
      </c>
      <c r="B718" s="8" t="s">
        <v>1152</v>
      </c>
      <c r="C718" s="8" t="str">
        <f>"202206012425"</f>
        <v>202206012425</v>
      </c>
      <c r="D718" s="9" t="s">
        <v>457</v>
      </c>
      <c r="E718" s="10"/>
    </row>
    <row r="719" spans="1:5" ht="12.95" customHeight="1">
      <c r="A719" s="8">
        <v>716</v>
      </c>
      <c r="B719" s="8" t="s">
        <v>1153</v>
      </c>
      <c r="C719" s="8" t="str">
        <f>"202206012426"</f>
        <v>202206012426</v>
      </c>
      <c r="D719" s="9" t="s">
        <v>1154</v>
      </c>
      <c r="E719" s="10"/>
    </row>
    <row r="720" spans="1:5" ht="12.95" customHeight="1">
      <c r="A720" s="8">
        <v>717</v>
      </c>
      <c r="B720" s="8" t="s">
        <v>1155</v>
      </c>
      <c r="C720" s="8" t="str">
        <f>"202206012427"</f>
        <v>202206012427</v>
      </c>
      <c r="D720" s="9" t="s">
        <v>252</v>
      </c>
      <c r="E720" s="10"/>
    </row>
    <row r="721" spans="1:5" ht="12.95" customHeight="1">
      <c r="A721" s="8">
        <v>718</v>
      </c>
      <c r="B721" s="8" t="s">
        <v>1156</v>
      </c>
      <c r="C721" s="8" t="str">
        <f>"202206012428"</f>
        <v>202206012428</v>
      </c>
      <c r="D721" s="9" t="s">
        <v>1157</v>
      </c>
      <c r="E721" s="10"/>
    </row>
    <row r="722" spans="1:5" ht="12.95" customHeight="1">
      <c r="A722" s="8">
        <v>719</v>
      </c>
      <c r="B722" s="8" t="s">
        <v>1158</v>
      </c>
      <c r="C722" s="8" t="str">
        <f>"202206012429"</f>
        <v>202206012429</v>
      </c>
      <c r="D722" s="9" t="s">
        <v>1159</v>
      </c>
      <c r="E722" s="10"/>
    </row>
    <row r="723" spans="1:5" ht="12.95" customHeight="1">
      <c r="A723" s="8">
        <v>720</v>
      </c>
      <c r="B723" s="8" t="s">
        <v>1160</v>
      </c>
      <c r="C723" s="8" t="str">
        <f>"202206012430"</f>
        <v>202206012430</v>
      </c>
      <c r="D723" s="9" t="s">
        <v>1161</v>
      </c>
      <c r="E723" s="10"/>
    </row>
    <row r="724" spans="1:5" ht="12.95" customHeight="1">
      <c r="A724" s="8">
        <v>721</v>
      </c>
      <c r="B724" s="8" t="s">
        <v>1162</v>
      </c>
      <c r="C724" s="8" t="str">
        <f>"202206012501"</f>
        <v>202206012501</v>
      </c>
      <c r="D724" s="9" t="s">
        <v>8</v>
      </c>
      <c r="E724" s="8" t="s">
        <v>9</v>
      </c>
    </row>
    <row r="725" spans="1:5" ht="12.95" customHeight="1">
      <c r="A725" s="8">
        <v>722</v>
      </c>
      <c r="B725" s="8" t="s">
        <v>1163</v>
      </c>
      <c r="C725" s="8" t="str">
        <f>"202206012502"</f>
        <v>202206012502</v>
      </c>
      <c r="D725" s="9" t="s">
        <v>8</v>
      </c>
      <c r="E725" s="8" t="s">
        <v>9</v>
      </c>
    </row>
    <row r="726" spans="1:5" ht="12.95" customHeight="1">
      <c r="A726" s="8">
        <v>723</v>
      </c>
      <c r="B726" s="8" t="s">
        <v>1164</v>
      </c>
      <c r="C726" s="8" t="str">
        <f>"202206012503"</f>
        <v>202206012503</v>
      </c>
      <c r="D726" s="9" t="s">
        <v>677</v>
      </c>
      <c r="E726" s="10"/>
    </row>
    <row r="727" spans="1:5" ht="12.95" customHeight="1">
      <c r="A727" s="8">
        <v>724</v>
      </c>
      <c r="B727" s="8" t="s">
        <v>1165</v>
      </c>
      <c r="C727" s="8" t="str">
        <f>"202206012504"</f>
        <v>202206012504</v>
      </c>
      <c r="D727" s="9" t="s">
        <v>1166</v>
      </c>
      <c r="E727" s="10"/>
    </row>
    <row r="728" spans="1:5" ht="12.95" customHeight="1">
      <c r="A728" s="8">
        <v>725</v>
      </c>
      <c r="B728" s="8" t="s">
        <v>1167</v>
      </c>
      <c r="C728" s="8" t="str">
        <f>"202206012505"</f>
        <v>202206012505</v>
      </c>
      <c r="D728" s="9" t="s">
        <v>1168</v>
      </c>
      <c r="E728" s="10"/>
    </row>
    <row r="729" spans="1:5" ht="12.95" customHeight="1">
      <c r="A729" s="8">
        <v>726</v>
      </c>
      <c r="B729" s="8" t="s">
        <v>1169</v>
      </c>
      <c r="C729" s="8" t="str">
        <f>"202206012506"</f>
        <v>202206012506</v>
      </c>
      <c r="D729" s="9" t="s">
        <v>8</v>
      </c>
      <c r="E729" s="8" t="s">
        <v>9</v>
      </c>
    </row>
    <row r="730" spans="1:5" ht="12.95" customHeight="1">
      <c r="A730" s="8">
        <v>727</v>
      </c>
      <c r="B730" s="8" t="s">
        <v>1170</v>
      </c>
      <c r="C730" s="8" t="str">
        <f>"202206012507"</f>
        <v>202206012507</v>
      </c>
      <c r="D730" s="9" t="s">
        <v>8</v>
      </c>
      <c r="E730" s="8" t="s">
        <v>9</v>
      </c>
    </row>
    <row r="731" spans="1:5" ht="12.95" customHeight="1">
      <c r="A731" s="8">
        <v>728</v>
      </c>
      <c r="B731" s="8" t="s">
        <v>1171</v>
      </c>
      <c r="C731" s="8" t="str">
        <f>"202206012508"</f>
        <v>202206012508</v>
      </c>
      <c r="D731" s="9" t="s">
        <v>1172</v>
      </c>
      <c r="E731" s="10"/>
    </row>
    <row r="732" spans="1:5" ht="12.95" customHeight="1">
      <c r="A732" s="8">
        <v>729</v>
      </c>
      <c r="B732" s="8" t="s">
        <v>1173</v>
      </c>
      <c r="C732" s="8" t="str">
        <f>"202206012509"</f>
        <v>202206012509</v>
      </c>
      <c r="D732" s="9" t="s">
        <v>1174</v>
      </c>
      <c r="E732" s="10"/>
    </row>
    <row r="733" spans="1:5" ht="12.95" customHeight="1">
      <c r="A733" s="8">
        <v>730</v>
      </c>
      <c r="B733" s="8" t="s">
        <v>1175</v>
      </c>
      <c r="C733" s="8" t="str">
        <f>"202206012510"</f>
        <v>202206012510</v>
      </c>
      <c r="D733" s="9" t="s">
        <v>1176</v>
      </c>
      <c r="E733" s="10"/>
    </row>
    <row r="734" spans="1:5" ht="12.95" customHeight="1">
      <c r="A734" s="8">
        <v>731</v>
      </c>
      <c r="B734" s="8" t="s">
        <v>1177</v>
      </c>
      <c r="C734" s="8" t="str">
        <f>"202206012511"</f>
        <v>202206012511</v>
      </c>
      <c r="D734" s="9" t="s">
        <v>1178</v>
      </c>
      <c r="E734" s="10"/>
    </row>
    <row r="735" spans="1:5" ht="12.95" customHeight="1">
      <c r="A735" s="8">
        <v>732</v>
      </c>
      <c r="B735" s="8" t="s">
        <v>1179</v>
      </c>
      <c r="C735" s="8" t="str">
        <f>"202206012512"</f>
        <v>202206012512</v>
      </c>
      <c r="D735" s="9" t="s">
        <v>8</v>
      </c>
      <c r="E735" s="8" t="s">
        <v>9</v>
      </c>
    </row>
    <row r="736" spans="1:5" ht="12.95" customHeight="1">
      <c r="A736" s="8">
        <v>733</v>
      </c>
      <c r="B736" s="8" t="s">
        <v>1180</v>
      </c>
      <c r="C736" s="8" t="str">
        <f>"202206012513"</f>
        <v>202206012513</v>
      </c>
      <c r="D736" s="9" t="s">
        <v>1181</v>
      </c>
      <c r="E736" s="10"/>
    </row>
    <row r="737" spans="1:5" ht="12.95" customHeight="1">
      <c r="A737" s="8">
        <v>734</v>
      </c>
      <c r="B737" s="8" t="s">
        <v>1182</v>
      </c>
      <c r="C737" s="8" t="str">
        <f>"202206012514"</f>
        <v>202206012514</v>
      </c>
      <c r="D737" s="9" t="s">
        <v>1183</v>
      </c>
      <c r="E737" s="10"/>
    </row>
    <row r="738" spans="1:5" ht="12.95" customHeight="1">
      <c r="A738" s="8">
        <v>735</v>
      </c>
      <c r="B738" s="8" t="s">
        <v>1184</v>
      </c>
      <c r="C738" s="8" t="str">
        <f>"202206012515"</f>
        <v>202206012515</v>
      </c>
      <c r="D738" s="9" t="s">
        <v>8</v>
      </c>
      <c r="E738" s="8" t="s">
        <v>9</v>
      </c>
    </row>
    <row r="739" spans="1:5" ht="12.95" customHeight="1">
      <c r="A739" s="8">
        <v>736</v>
      </c>
      <c r="B739" s="8" t="s">
        <v>1185</v>
      </c>
      <c r="C739" s="8" t="str">
        <f>"202206012516"</f>
        <v>202206012516</v>
      </c>
      <c r="D739" s="9" t="s">
        <v>1186</v>
      </c>
      <c r="E739" s="10"/>
    </row>
    <row r="740" spans="1:5" ht="12.95" customHeight="1">
      <c r="A740" s="8">
        <v>737</v>
      </c>
      <c r="B740" s="8" t="s">
        <v>1187</v>
      </c>
      <c r="C740" s="8" t="str">
        <f>"202206012517"</f>
        <v>202206012517</v>
      </c>
      <c r="D740" s="9" t="s">
        <v>8</v>
      </c>
      <c r="E740" s="8" t="s">
        <v>9</v>
      </c>
    </row>
    <row r="741" spans="1:5" ht="12.95" customHeight="1">
      <c r="A741" s="8">
        <v>738</v>
      </c>
      <c r="B741" s="8" t="s">
        <v>1188</v>
      </c>
      <c r="C741" s="8" t="str">
        <f>"202206012518"</f>
        <v>202206012518</v>
      </c>
      <c r="D741" s="9" t="s">
        <v>1189</v>
      </c>
      <c r="E741" s="10"/>
    </row>
    <row r="742" spans="1:5" ht="12.95" customHeight="1">
      <c r="A742" s="8">
        <v>739</v>
      </c>
      <c r="B742" s="8" t="s">
        <v>1190</v>
      </c>
      <c r="C742" s="8" t="str">
        <f>"202206012519"</f>
        <v>202206012519</v>
      </c>
      <c r="D742" s="9" t="s">
        <v>8</v>
      </c>
      <c r="E742" s="8" t="s">
        <v>9</v>
      </c>
    </row>
    <row r="743" spans="1:5" ht="12.95" customHeight="1">
      <c r="A743" s="8">
        <v>740</v>
      </c>
      <c r="B743" s="8" t="s">
        <v>1191</v>
      </c>
      <c r="C743" s="8" t="str">
        <f>"202206012520"</f>
        <v>202206012520</v>
      </c>
      <c r="D743" s="9" t="s">
        <v>1192</v>
      </c>
      <c r="E743" s="10"/>
    </row>
    <row r="744" spans="1:5" ht="12.95" customHeight="1">
      <c r="A744" s="8">
        <v>741</v>
      </c>
      <c r="B744" s="8" t="s">
        <v>1193</v>
      </c>
      <c r="C744" s="8" t="str">
        <f>"202206012521"</f>
        <v>202206012521</v>
      </c>
      <c r="D744" s="9" t="s">
        <v>118</v>
      </c>
      <c r="E744" s="10"/>
    </row>
    <row r="745" spans="1:5" ht="12.95" customHeight="1">
      <c r="A745" s="8">
        <v>742</v>
      </c>
      <c r="B745" s="8" t="s">
        <v>1194</v>
      </c>
      <c r="C745" s="8" t="str">
        <f>"202206012522"</f>
        <v>202206012522</v>
      </c>
      <c r="D745" s="9" t="s">
        <v>8</v>
      </c>
      <c r="E745" s="8" t="s">
        <v>9</v>
      </c>
    </row>
    <row r="746" spans="1:5" ht="12.95" customHeight="1">
      <c r="A746" s="8">
        <v>743</v>
      </c>
      <c r="B746" s="8" t="s">
        <v>1195</v>
      </c>
      <c r="C746" s="8" t="str">
        <f>"202206012523"</f>
        <v>202206012523</v>
      </c>
      <c r="D746" s="9" t="s">
        <v>1196</v>
      </c>
      <c r="E746" s="10"/>
    </row>
    <row r="747" spans="1:5" ht="12.95" customHeight="1">
      <c r="A747" s="8">
        <v>744</v>
      </c>
      <c r="B747" s="8" t="s">
        <v>1197</v>
      </c>
      <c r="C747" s="8" t="str">
        <f>"202206012524"</f>
        <v>202206012524</v>
      </c>
      <c r="D747" s="9" t="s">
        <v>1198</v>
      </c>
      <c r="E747" s="10"/>
    </row>
    <row r="748" spans="1:5" ht="12.95" customHeight="1">
      <c r="A748" s="8">
        <v>745</v>
      </c>
      <c r="B748" s="8" t="s">
        <v>1199</v>
      </c>
      <c r="C748" s="8" t="str">
        <f>"202206012525"</f>
        <v>202206012525</v>
      </c>
      <c r="D748" s="9" t="s">
        <v>1200</v>
      </c>
      <c r="E748" s="10"/>
    </row>
    <row r="749" spans="1:5" ht="12.95" customHeight="1">
      <c r="A749" s="8">
        <v>746</v>
      </c>
      <c r="B749" s="8" t="s">
        <v>1201</v>
      </c>
      <c r="C749" s="8" t="str">
        <f>"202206012526"</f>
        <v>202206012526</v>
      </c>
      <c r="D749" s="9" t="s">
        <v>8</v>
      </c>
      <c r="E749" s="8" t="s">
        <v>9</v>
      </c>
    </row>
    <row r="750" spans="1:5" ht="12.95" customHeight="1">
      <c r="A750" s="8">
        <v>747</v>
      </c>
      <c r="B750" s="8" t="s">
        <v>1202</v>
      </c>
      <c r="C750" s="8" t="str">
        <f>"202206012527"</f>
        <v>202206012527</v>
      </c>
      <c r="D750" s="9" t="s">
        <v>603</v>
      </c>
      <c r="E750" s="10"/>
    </row>
    <row r="751" spans="1:5" ht="12.95" customHeight="1">
      <c r="A751" s="8">
        <v>748</v>
      </c>
      <c r="B751" s="8" t="s">
        <v>1203</v>
      </c>
      <c r="C751" s="8" t="str">
        <f>"202206012528"</f>
        <v>202206012528</v>
      </c>
      <c r="D751" s="9" t="s">
        <v>1204</v>
      </c>
      <c r="E751" s="10"/>
    </row>
    <row r="752" spans="1:5" ht="12.95" customHeight="1">
      <c r="A752" s="8">
        <v>749</v>
      </c>
      <c r="B752" s="8" t="s">
        <v>1205</v>
      </c>
      <c r="C752" s="8" t="str">
        <f>"202206012529"</f>
        <v>202206012529</v>
      </c>
      <c r="D752" s="9" t="s">
        <v>1206</v>
      </c>
      <c r="E752" s="10"/>
    </row>
    <row r="753" spans="1:5" ht="12.95" customHeight="1">
      <c r="A753" s="8">
        <v>750</v>
      </c>
      <c r="B753" s="8" t="s">
        <v>1207</v>
      </c>
      <c r="C753" s="8" t="str">
        <f>"202206012530"</f>
        <v>202206012530</v>
      </c>
      <c r="D753" s="9" t="s">
        <v>1208</v>
      </c>
      <c r="E753" s="10"/>
    </row>
    <row r="754" spans="1:5" ht="12.95" customHeight="1">
      <c r="A754" s="8">
        <v>751</v>
      </c>
      <c r="B754" s="8" t="s">
        <v>1209</v>
      </c>
      <c r="C754" s="8" t="str">
        <f>"202206012601"</f>
        <v>202206012601</v>
      </c>
      <c r="D754" s="9" t="s">
        <v>8</v>
      </c>
      <c r="E754" s="8" t="s">
        <v>9</v>
      </c>
    </row>
    <row r="755" spans="1:5" ht="12.95" customHeight="1">
      <c r="A755" s="8">
        <v>752</v>
      </c>
      <c r="B755" s="8" t="s">
        <v>1210</v>
      </c>
      <c r="C755" s="8" t="str">
        <f>"202206012602"</f>
        <v>202206012602</v>
      </c>
      <c r="D755" s="9" t="s">
        <v>1211</v>
      </c>
      <c r="E755" s="10"/>
    </row>
    <row r="756" spans="1:5" ht="12.95" customHeight="1">
      <c r="A756" s="8">
        <v>753</v>
      </c>
      <c r="B756" s="8" t="s">
        <v>1212</v>
      </c>
      <c r="C756" s="8" t="str">
        <f>"202206012603"</f>
        <v>202206012603</v>
      </c>
      <c r="D756" s="9" t="s">
        <v>1213</v>
      </c>
      <c r="E756" s="10"/>
    </row>
    <row r="757" spans="1:5" ht="12.95" customHeight="1">
      <c r="A757" s="8">
        <v>754</v>
      </c>
      <c r="B757" s="8" t="s">
        <v>1214</v>
      </c>
      <c r="C757" s="8" t="str">
        <f>"202206012604"</f>
        <v>202206012604</v>
      </c>
      <c r="D757" s="9" t="s">
        <v>1215</v>
      </c>
      <c r="E757" s="10"/>
    </row>
    <row r="758" spans="1:5" ht="12.95" customHeight="1">
      <c r="A758" s="8">
        <v>755</v>
      </c>
      <c r="B758" s="8" t="s">
        <v>1216</v>
      </c>
      <c r="C758" s="8" t="str">
        <f>"202206012605"</f>
        <v>202206012605</v>
      </c>
      <c r="D758" s="9" t="s">
        <v>8</v>
      </c>
      <c r="E758" s="8" t="s">
        <v>9</v>
      </c>
    </row>
    <row r="759" spans="1:5" ht="12.95" customHeight="1">
      <c r="A759" s="8">
        <v>756</v>
      </c>
      <c r="B759" s="8" t="s">
        <v>1217</v>
      </c>
      <c r="C759" s="8" t="str">
        <f>"202206012606"</f>
        <v>202206012606</v>
      </c>
      <c r="D759" s="9" t="s">
        <v>8</v>
      </c>
      <c r="E759" s="8" t="s">
        <v>9</v>
      </c>
    </row>
    <row r="760" spans="1:5" ht="12.95" customHeight="1">
      <c r="A760" s="8">
        <v>757</v>
      </c>
      <c r="B760" s="8" t="s">
        <v>1218</v>
      </c>
      <c r="C760" s="8" t="str">
        <f>"202206012607"</f>
        <v>202206012607</v>
      </c>
      <c r="D760" s="9" t="s">
        <v>1219</v>
      </c>
      <c r="E760" s="10"/>
    </row>
    <row r="761" spans="1:5" ht="12.95" customHeight="1">
      <c r="A761" s="8">
        <v>758</v>
      </c>
      <c r="B761" s="8" t="s">
        <v>1220</v>
      </c>
      <c r="C761" s="8" t="str">
        <f>"202206012608"</f>
        <v>202206012608</v>
      </c>
      <c r="D761" s="9" t="s">
        <v>991</v>
      </c>
      <c r="E761" s="10"/>
    </row>
    <row r="762" spans="1:5" ht="12.95" customHeight="1">
      <c r="A762" s="8">
        <v>759</v>
      </c>
      <c r="B762" s="8" t="s">
        <v>1221</v>
      </c>
      <c r="C762" s="8" t="str">
        <f>"202206012609"</f>
        <v>202206012609</v>
      </c>
      <c r="D762" s="9" t="s">
        <v>954</v>
      </c>
      <c r="E762" s="10"/>
    </row>
    <row r="763" spans="1:5" ht="12.95" customHeight="1">
      <c r="A763" s="8">
        <v>760</v>
      </c>
      <c r="B763" s="8" t="s">
        <v>1222</v>
      </c>
      <c r="C763" s="8" t="str">
        <f>"202206012610"</f>
        <v>202206012610</v>
      </c>
      <c r="D763" s="9" t="s">
        <v>8</v>
      </c>
      <c r="E763" s="8" t="s">
        <v>9</v>
      </c>
    </row>
    <row r="764" spans="1:5" ht="12.95" customHeight="1">
      <c r="A764" s="8">
        <v>761</v>
      </c>
      <c r="B764" s="8" t="s">
        <v>1223</v>
      </c>
      <c r="C764" s="8" t="str">
        <f>"202206012611"</f>
        <v>202206012611</v>
      </c>
      <c r="D764" s="9" t="s">
        <v>1224</v>
      </c>
      <c r="E764" s="10"/>
    </row>
    <row r="765" spans="1:5" ht="12.95" customHeight="1">
      <c r="A765" s="8">
        <v>762</v>
      </c>
      <c r="B765" s="8" t="s">
        <v>1225</v>
      </c>
      <c r="C765" s="8" t="str">
        <f>"202206012612"</f>
        <v>202206012612</v>
      </c>
      <c r="D765" s="9" t="s">
        <v>8</v>
      </c>
      <c r="E765" s="8" t="s">
        <v>9</v>
      </c>
    </row>
    <row r="766" spans="1:5" ht="12.95" customHeight="1">
      <c r="A766" s="8">
        <v>763</v>
      </c>
      <c r="B766" s="8" t="s">
        <v>1226</v>
      </c>
      <c r="C766" s="8" t="str">
        <f>"202206012613"</f>
        <v>202206012613</v>
      </c>
      <c r="D766" s="9" t="s">
        <v>1227</v>
      </c>
      <c r="E766" s="10"/>
    </row>
    <row r="767" spans="1:5" ht="12.95" customHeight="1">
      <c r="A767" s="8">
        <v>764</v>
      </c>
      <c r="B767" s="8" t="s">
        <v>1228</v>
      </c>
      <c r="C767" s="8" t="str">
        <f>"202206012614"</f>
        <v>202206012614</v>
      </c>
      <c r="D767" s="9" t="s">
        <v>1229</v>
      </c>
      <c r="E767" s="10"/>
    </row>
    <row r="768" spans="1:5" ht="12.95" customHeight="1">
      <c r="A768" s="8">
        <v>765</v>
      </c>
      <c r="B768" s="8" t="s">
        <v>1230</v>
      </c>
      <c r="C768" s="8" t="str">
        <f>"202206012615"</f>
        <v>202206012615</v>
      </c>
      <c r="D768" s="9" t="s">
        <v>1231</v>
      </c>
      <c r="E768" s="10"/>
    </row>
    <row r="769" spans="1:5" ht="12.95" customHeight="1">
      <c r="A769" s="8">
        <v>766</v>
      </c>
      <c r="B769" s="8" t="s">
        <v>1232</v>
      </c>
      <c r="C769" s="8" t="str">
        <f>"202206012616"</f>
        <v>202206012616</v>
      </c>
      <c r="D769" s="9" t="s">
        <v>1233</v>
      </c>
      <c r="E769" s="10"/>
    </row>
    <row r="770" spans="1:5" ht="12.95" customHeight="1">
      <c r="A770" s="8">
        <v>767</v>
      </c>
      <c r="B770" s="8" t="s">
        <v>1234</v>
      </c>
      <c r="C770" s="8" t="str">
        <f>"202206012617"</f>
        <v>202206012617</v>
      </c>
      <c r="D770" s="9" t="s">
        <v>8</v>
      </c>
      <c r="E770" s="8" t="s">
        <v>9</v>
      </c>
    </row>
    <row r="771" spans="1:5" ht="12.95" customHeight="1">
      <c r="A771" s="8">
        <v>768</v>
      </c>
      <c r="B771" s="8" t="s">
        <v>1235</v>
      </c>
      <c r="C771" s="8" t="str">
        <f>"202206012618"</f>
        <v>202206012618</v>
      </c>
      <c r="D771" s="9" t="s">
        <v>1236</v>
      </c>
      <c r="E771" s="10"/>
    </row>
    <row r="772" spans="1:5" ht="12.95" customHeight="1">
      <c r="A772" s="8">
        <v>769</v>
      </c>
      <c r="B772" s="8" t="s">
        <v>1237</v>
      </c>
      <c r="C772" s="8" t="str">
        <f>"202206012619"</f>
        <v>202206012619</v>
      </c>
      <c r="D772" s="9" t="s">
        <v>8</v>
      </c>
      <c r="E772" s="8" t="s">
        <v>9</v>
      </c>
    </row>
    <row r="773" spans="1:5" ht="12.95" customHeight="1">
      <c r="A773" s="8">
        <v>770</v>
      </c>
      <c r="B773" s="8" t="s">
        <v>1238</v>
      </c>
      <c r="C773" s="8" t="str">
        <f>"202206012620"</f>
        <v>202206012620</v>
      </c>
      <c r="D773" s="9" t="s">
        <v>1239</v>
      </c>
      <c r="E773" s="10"/>
    </row>
    <row r="774" spans="1:5" ht="12.95" customHeight="1">
      <c r="A774" s="8">
        <v>771</v>
      </c>
      <c r="B774" s="8" t="s">
        <v>1240</v>
      </c>
      <c r="C774" s="8" t="str">
        <f>"202206012621"</f>
        <v>202206012621</v>
      </c>
      <c r="D774" s="9" t="s">
        <v>1241</v>
      </c>
      <c r="E774" s="10"/>
    </row>
    <row r="775" spans="1:5" ht="12.95" customHeight="1">
      <c r="A775" s="8">
        <v>772</v>
      </c>
      <c r="B775" s="8" t="s">
        <v>1242</v>
      </c>
      <c r="C775" s="8" t="str">
        <f>"202206012622"</f>
        <v>202206012622</v>
      </c>
      <c r="D775" s="9" t="s">
        <v>1243</v>
      </c>
      <c r="E775" s="10"/>
    </row>
    <row r="776" spans="1:5" ht="12.95" customHeight="1">
      <c r="A776" s="8">
        <v>773</v>
      </c>
      <c r="B776" s="8" t="s">
        <v>1244</v>
      </c>
      <c r="C776" s="8" t="str">
        <f>"202206012623"</f>
        <v>202206012623</v>
      </c>
      <c r="D776" s="9" t="s">
        <v>1245</v>
      </c>
      <c r="E776" s="10"/>
    </row>
    <row r="777" spans="1:5" ht="12.95" customHeight="1">
      <c r="A777" s="8">
        <v>774</v>
      </c>
      <c r="B777" s="8" t="s">
        <v>1246</v>
      </c>
      <c r="C777" s="8" t="str">
        <f>"202206012624"</f>
        <v>202206012624</v>
      </c>
      <c r="D777" s="9" t="s">
        <v>1247</v>
      </c>
      <c r="E777" s="10"/>
    </row>
    <row r="778" spans="1:5" ht="12.95" customHeight="1">
      <c r="A778" s="8">
        <v>775</v>
      </c>
      <c r="B778" s="8" t="s">
        <v>1248</v>
      </c>
      <c r="C778" s="8" t="str">
        <f>"202206012625"</f>
        <v>202206012625</v>
      </c>
      <c r="D778" s="9" t="s">
        <v>8</v>
      </c>
      <c r="E778" s="8" t="s">
        <v>9</v>
      </c>
    </row>
    <row r="779" spans="1:5" ht="12.95" customHeight="1">
      <c r="A779" s="8">
        <v>776</v>
      </c>
      <c r="B779" s="8" t="s">
        <v>1249</v>
      </c>
      <c r="C779" s="8" t="str">
        <f>"202206012626"</f>
        <v>202206012626</v>
      </c>
      <c r="D779" s="9" t="s">
        <v>1250</v>
      </c>
      <c r="E779" s="10"/>
    </row>
    <row r="780" spans="1:5" ht="12.95" customHeight="1">
      <c r="A780" s="8">
        <v>777</v>
      </c>
      <c r="B780" s="8" t="s">
        <v>1251</v>
      </c>
      <c r="C780" s="8" t="str">
        <f>"202206012627"</f>
        <v>202206012627</v>
      </c>
      <c r="D780" s="9" t="s">
        <v>1252</v>
      </c>
      <c r="E780" s="10"/>
    </row>
    <row r="781" spans="1:5" ht="12.95" customHeight="1">
      <c r="A781" s="8">
        <v>778</v>
      </c>
      <c r="B781" s="8" t="s">
        <v>1253</v>
      </c>
      <c r="C781" s="8" t="str">
        <f>"202206012628"</f>
        <v>202206012628</v>
      </c>
      <c r="D781" s="9" t="s">
        <v>8</v>
      </c>
      <c r="E781" s="8" t="s">
        <v>9</v>
      </c>
    </row>
    <row r="782" spans="1:5" ht="12.95" customHeight="1">
      <c r="A782" s="8">
        <v>779</v>
      </c>
      <c r="B782" s="8" t="s">
        <v>1254</v>
      </c>
      <c r="C782" s="8" t="str">
        <f>"202206012629"</f>
        <v>202206012629</v>
      </c>
      <c r="D782" s="9" t="s">
        <v>8</v>
      </c>
      <c r="E782" s="8" t="s">
        <v>9</v>
      </c>
    </row>
    <row r="783" spans="1:5" ht="12.95" customHeight="1">
      <c r="A783" s="8">
        <v>780</v>
      </c>
      <c r="B783" s="8" t="s">
        <v>1255</v>
      </c>
      <c r="C783" s="8" t="str">
        <f>"202206012630"</f>
        <v>202206012630</v>
      </c>
      <c r="D783" s="9" t="s">
        <v>1145</v>
      </c>
      <c r="E783" s="10"/>
    </row>
    <row r="784" spans="1:5" ht="12.95" customHeight="1">
      <c r="A784" s="8">
        <v>781</v>
      </c>
      <c r="B784" s="8" t="s">
        <v>1256</v>
      </c>
      <c r="C784" s="8" t="str">
        <f>"202206012701"</f>
        <v>202206012701</v>
      </c>
      <c r="D784" s="9" t="s">
        <v>1257</v>
      </c>
      <c r="E784" s="10"/>
    </row>
    <row r="785" spans="1:5" ht="12.95" customHeight="1">
      <c r="A785" s="8">
        <v>782</v>
      </c>
      <c r="B785" s="8" t="s">
        <v>1258</v>
      </c>
      <c r="C785" s="8" t="str">
        <f>"202206012702"</f>
        <v>202206012702</v>
      </c>
      <c r="D785" s="9" t="s">
        <v>1259</v>
      </c>
      <c r="E785" s="10"/>
    </row>
    <row r="786" spans="1:5" ht="12.95" customHeight="1">
      <c r="A786" s="8">
        <v>783</v>
      </c>
      <c r="B786" s="8" t="s">
        <v>1260</v>
      </c>
      <c r="C786" s="8" t="str">
        <f>"202206012703"</f>
        <v>202206012703</v>
      </c>
      <c r="D786" s="9" t="s">
        <v>1261</v>
      </c>
      <c r="E786" s="10"/>
    </row>
    <row r="787" spans="1:5" ht="12.95" customHeight="1">
      <c r="A787" s="8">
        <v>784</v>
      </c>
      <c r="B787" s="8" t="s">
        <v>1262</v>
      </c>
      <c r="C787" s="8" t="str">
        <f>"202206012704"</f>
        <v>202206012704</v>
      </c>
      <c r="D787" s="9" t="s">
        <v>1263</v>
      </c>
      <c r="E787" s="10"/>
    </row>
    <row r="788" spans="1:5" ht="12.95" customHeight="1">
      <c r="A788" s="8">
        <v>785</v>
      </c>
      <c r="B788" s="8" t="s">
        <v>1264</v>
      </c>
      <c r="C788" s="8" t="str">
        <f>"202206012705"</f>
        <v>202206012705</v>
      </c>
      <c r="D788" s="9" t="s">
        <v>8</v>
      </c>
      <c r="E788" s="8" t="s">
        <v>9</v>
      </c>
    </row>
    <row r="789" spans="1:5" ht="12.95" customHeight="1">
      <c r="A789" s="8">
        <v>786</v>
      </c>
      <c r="B789" s="8" t="s">
        <v>1265</v>
      </c>
      <c r="C789" s="8" t="str">
        <f>"202206012706"</f>
        <v>202206012706</v>
      </c>
      <c r="D789" s="9" t="s">
        <v>8</v>
      </c>
      <c r="E789" s="8" t="s">
        <v>9</v>
      </c>
    </row>
    <row r="790" spans="1:5" ht="12.95" customHeight="1">
      <c r="A790" s="8">
        <v>787</v>
      </c>
      <c r="B790" s="8" t="s">
        <v>1024</v>
      </c>
      <c r="C790" s="8" t="str">
        <f>"202206012707"</f>
        <v>202206012707</v>
      </c>
      <c r="D790" s="9" t="s">
        <v>1266</v>
      </c>
      <c r="E790" s="10"/>
    </row>
    <row r="791" spans="1:5" ht="12.95" customHeight="1">
      <c r="A791" s="8">
        <v>788</v>
      </c>
      <c r="B791" s="8" t="s">
        <v>1267</v>
      </c>
      <c r="C791" s="8" t="str">
        <f>"202206012708"</f>
        <v>202206012708</v>
      </c>
      <c r="D791" s="9" t="s">
        <v>8</v>
      </c>
      <c r="E791" s="8" t="s">
        <v>9</v>
      </c>
    </row>
    <row r="792" spans="1:5" ht="12.95" customHeight="1">
      <c r="A792" s="8">
        <v>789</v>
      </c>
      <c r="B792" s="8" t="s">
        <v>1268</v>
      </c>
      <c r="C792" s="8" t="str">
        <f>"202206012709"</f>
        <v>202206012709</v>
      </c>
      <c r="D792" s="9" t="s">
        <v>1269</v>
      </c>
      <c r="E792" s="10"/>
    </row>
    <row r="793" spans="1:5" ht="12.95" customHeight="1">
      <c r="A793" s="8">
        <v>790</v>
      </c>
      <c r="B793" s="8" t="s">
        <v>1270</v>
      </c>
      <c r="C793" s="8" t="str">
        <f>"202206012710"</f>
        <v>202206012710</v>
      </c>
      <c r="D793" s="9" t="s">
        <v>1271</v>
      </c>
      <c r="E793" s="10"/>
    </row>
    <row r="794" spans="1:5" ht="12.95" customHeight="1">
      <c r="A794" s="8">
        <v>791</v>
      </c>
      <c r="B794" s="8" t="s">
        <v>1272</v>
      </c>
      <c r="C794" s="8" t="str">
        <f>"202206012711"</f>
        <v>202206012711</v>
      </c>
      <c r="D794" s="9" t="s">
        <v>1273</v>
      </c>
      <c r="E794" s="10"/>
    </row>
    <row r="795" spans="1:5" ht="12.95" customHeight="1">
      <c r="A795" s="8">
        <v>792</v>
      </c>
      <c r="B795" s="8" t="s">
        <v>1274</v>
      </c>
      <c r="C795" s="8" t="str">
        <f>"202206012712"</f>
        <v>202206012712</v>
      </c>
      <c r="D795" s="9" t="s">
        <v>8</v>
      </c>
      <c r="E795" s="8" t="s">
        <v>9</v>
      </c>
    </row>
    <row r="796" spans="1:5" ht="12.95" customHeight="1">
      <c r="A796" s="8">
        <v>793</v>
      </c>
      <c r="B796" s="8" t="s">
        <v>1275</v>
      </c>
      <c r="C796" s="8" t="str">
        <f>"202206012713"</f>
        <v>202206012713</v>
      </c>
      <c r="D796" s="9" t="s">
        <v>646</v>
      </c>
      <c r="E796" s="10"/>
    </row>
    <row r="797" spans="1:5" ht="12.95" customHeight="1">
      <c r="A797" s="8">
        <v>794</v>
      </c>
      <c r="B797" s="8" t="s">
        <v>1276</v>
      </c>
      <c r="C797" s="8" t="str">
        <f>"202206012714"</f>
        <v>202206012714</v>
      </c>
      <c r="D797" s="9" t="s">
        <v>1277</v>
      </c>
      <c r="E797" s="10"/>
    </row>
    <row r="798" spans="1:5" ht="12.95" customHeight="1">
      <c r="A798" s="8">
        <v>795</v>
      </c>
      <c r="B798" s="8" t="s">
        <v>1278</v>
      </c>
      <c r="C798" s="8" t="str">
        <f>"202206012715"</f>
        <v>202206012715</v>
      </c>
      <c r="D798" s="9" t="s">
        <v>1279</v>
      </c>
      <c r="E798" s="10"/>
    </row>
    <row r="799" spans="1:5" ht="12.95" customHeight="1">
      <c r="A799" s="8">
        <v>796</v>
      </c>
      <c r="B799" s="8" t="s">
        <v>1280</v>
      </c>
      <c r="C799" s="8" t="str">
        <f>"202206012716"</f>
        <v>202206012716</v>
      </c>
      <c r="D799" s="9" t="s">
        <v>1281</v>
      </c>
      <c r="E799" s="10"/>
    </row>
    <row r="800" spans="1:5" ht="12.95" customHeight="1">
      <c r="A800" s="8">
        <v>797</v>
      </c>
      <c r="B800" s="8" t="s">
        <v>1282</v>
      </c>
      <c r="C800" s="8" t="str">
        <f>"202206012717"</f>
        <v>202206012717</v>
      </c>
      <c r="D800" s="9" t="s">
        <v>1283</v>
      </c>
      <c r="E800" s="10"/>
    </row>
    <row r="801" spans="1:5" ht="12.95" customHeight="1">
      <c r="A801" s="8">
        <v>798</v>
      </c>
      <c r="B801" s="8" t="s">
        <v>1284</v>
      </c>
      <c r="C801" s="8" t="str">
        <f>"202206012718"</f>
        <v>202206012718</v>
      </c>
      <c r="D801" s="9" t="s">
        <v>1285</v>
      </c>
      <c r="E801" s="10"/>
    </row>
    <row r="802" spans="1:5" ht="12.95" customHeight="1">
      <c r="A802" s="8">
        <v>799</v>
      </c>
      <c r="B802" s="8" t="s">
        <v>1286</v>
      </c>
      <c r="C802" s="8" t="str">
        <f>"202206012719"</f>
        <v>202206012719</v>
      </c>
      <c r="D802" s="9" t="s">
        <v>8</v>
      </c>
      <c r="E802" s="8" t="s">
        <v>9</v>
      </c>
    </row>
    <row r="803" spans="1:5" ht="12.95" customHeight="1">
      <c r="A803" s="8">
        <v>800</v>
      </c>
      <c r="B803" s="8" t="s">
        <v>1287</v>
      </c>
      <c r="C803" s="8" t="str">
        <f>"202206012720"</f>
        <v>202206012720</v>
      </c>
      <c r="D803" s="9" t="s">
        <v>1288</v>
      </c>
      <c r="E803" s="10"/>
    </row>
    <row r="804" spans="1:5" ht="12.95" customHeight="1">
      <c r="A804" s="8">
        <v>801</v>
      </c>
      <c r="B804" s="8" t="s">
        <v>1289</v>
      </c>
      <c r="C804" s="8" t="str">
        <f>"202206012721"</f>
        <v>202206012721</v>
      </c>
      <c r="D804" s="9" t="s">
        <v>1290</v>
      </c>
      <c r="E804" s="10"/>
    </row>
    <row r="805" spans="1:5" ht="12.95" customHeight="1">
      <c r="A805" s="8">
        <v>802</v>
      </c>
      <c r="B805" s="8" t="s">
        <v>1291</v>
      </c>
      <c r="C805" s="8" t="str">
        <f>"202206012722"</f>
        <v>202206012722</v>
      </c>
      <c r="D805" s="9" t="s">
        <v>1292</v>
      </c>
      <c r="E805" s="10"/>
    </row>
    <row r="806" spans="1:5" ht="12.95" customHeight="1">
      <c r="A806" s="8">
        <v>803</v>
      </c>
      <c r="B806" s="8" t="s">
        <v>1293</v>
      </c>
      <c r="C806" s="8" t="str">
        <f>"202206012723"</f>
        <v>202206012723</v>
      </c>
      <c r="D806" s="9" t="s">
        <v>1294</v>
      </c>
      <c r="E806" s="10"/>
    </row>
    <row r="807" spans="1:5" ht="12.95" customHeight="1">
      <c r="A807" s="8">
        <v>804</v>
      </c>
      <c r="B807" s="8" t="s">
        <v>1295</v>
      </c>
      <c r="C807" s="8" t="str">
        <f>"202206012724"</f>
        <v>202206012724</v>
      </c>
      <c r="D807" s="9" t="s">
        <v>1112</v>
      </c>
      <c r="E807" s="10"/>
    </row>
    <row r="808" spans="1:5" ht="12.95" customHeight="1">
      <c r="A808" s="8">
        <v>805</v>
      </c>
      <c r="B808" s="8" t="s">
        <v>1296</v>
      </c>
      <c r="C808" s="8" t="str">
        <f>"202206012725"</f>
        <v>202206012725</v>
      </c>
      <c r="D808" s="9" t="s">
        <v>1297</v>
      </c>
      <c r="E808" s="10"/>
    </row>
    <row r="809" spans="1:5" ht="12.95" customHeight="1">
      <c r="A809" s="8">
        <v>806</v>
      </c>
      <c r="B809" s="8" t="s">
        <v>1298</v>
      </c>
      <c r="C809" s="8" t="str">
        <f>"202206012726"</f>
        <v>202206012726</v>
      </c>
      <c r="D809" s="9" t="s">
        <v>1299</v>
      </c>
      <c r="E809" s="10"/>
    </row>
    <row r="810" spans="1:5" ht="12.95" customHeight="1">
      <c r="A810" s="8">
        <v>807</v>
      </c>
      <c r="B810" s="8" t="s">
        <v>1300</v>
      </c>
      <c r="C810" s="8" t="str">
        <f>"202206012727"</f>
        <v>202206012727</v>
      </c>
      <c r="D810" s="9" t="s">
        <v>1301</v>
      </c>
      <c r="E810" s="10"/>
    </row>
    <row r="811" spans="1:5" ht="12.95" customHeight="1">
      <c r="A811" s="8">
        <v>808</v>
      </c>
      <c r="B811" s="8" t="s">
        <v>1302</v>
      </c>
      <c r="C811" s="8" t="str">
        <f>"202206012728"</f>
        <v>202206012728</v>
      </c>
      <c r="D811" s="9" t="s">
        <v>429</v>
      </c>
      <c r="E811" s="10"/>
    </row>
    <row r="812" spans="1:5" ht="12.95" customHeight="1">
      <c r="A812" s="8">
        <v>809</v>
      </c>
      <c r="B812" s="8" t="s">
        <v>1303</v>
      </c>
      <c r="C812" s="8" t="str">
        <f>"202206012729"</f>
        <v>202206012729</v>
      </c>
      <c r="D812" s="9" t="s">
        <v>1304</v>
      </c>
      <c r="E812" s="10"/>
    </row>
    <row r="813" spans="1:5" ht="12.95" customHeight="1">
      <c r="A813" s="8">
        <v>810</v>
      </c>
      <c r="B813" s="8" t="s">
        <v>1305</v>
      </c>
      <c r="C813" s="8" t="str">
        <f>"202206012730"</f>
        <v>202206012730</v>
      </c>
      <c r="D813" s="9" t="s">
        <v>8</v>
      </c>
      <c r="E813" s="8" t="s">
        <v>9</v>
      </c>
    </row>
    <row r="814" spans="1:5" ht="12.95" customHeight="1">
      <c r="A814" s="8">
        <v>811</v>
      </c>
      <c r="B814" s="8" t="s">
        <v>1306</v>
      </c>
      <c r="C814" s="8" t="str">
        <f>"202206012801"</f>
        <v>202206012801</v>
      </c>
      <c r="D814" s="9" t="s">
        <v>1307</v>
      </c>
      <c r="E814" s="10"/>
    </row>
    <row r="815" spans="1:5" ht="12.95" customHeight="1">
      <c r="A815" s="8">
        <v>812</v>
      </c>
      <c r="B815" s="8" t="s">
        <v>1308</v>
      </c>
      <c r="C815" s="8" t="str">
        <f>"202206012802"</f>
        <v>202206012802</v>
      </c>
      <c r="D815" s="9" t="s">
        <v>8</v>
      </c>
      <c r="E815" s="8" t="s">
        <v>9</v>
      </c>
    </row>
    <row r="816" spans="1:5" ht="12.95" customHeight="1">
      <c r="A816" s="8">
        <v>813</v>
      </c>
      <c r="B816" s="8" t="s">
        <v>1309</v>
      </c>
      <c r="C816" s="8" t="str">
        <f>"202206012803"</f>
        <v>202206012803</v>
      </c>
      <c r="D816" s="9" t="s">
        <v>1310</v>
      </c>
      <c r="E816" s="10"/>
    </row>
    <row r="817" spans="1:5" ht="12.95" customHeight="1">
      <c r="A817" s="8">
        <v>814</v>
      </c>
      <c r="B817" s="8" t="s">
        <v>1311</v>
      </c>
      <c r="C817" s="8" t="str">
        <f>"202206012804"</f>
        <v>202206012804</v>
      </c>
      <c r="D817" s="9" t="s">
        <v>1312</v>
      </c>
      <c r="E817" s="10"/>
    </row>
    <row r="818" spans="1:5" ht="12.95" customHeight="1">
      <c r="A818" s="8">
        <v>815</v>
      </c>
      <c r="B818" s="8" t="s">
        <v>1313</v>
      </c>
      <c r="C818" s="8" t="str">
        <f>"202206012805"</f>
        <v>202206012805</v>
      </c>
      <c r="D818" s="9" t="s">
        <v>1314</v>
      </c>
      <c r="E818" s="10"/>
    </row>
    <row r="819" spans="1:5" ht="12.95" customHeight="1">
      <c r="A819" s="8">
        <v>816</v>
      </c>
      <c r="B819" s="8" t="s">
        <v>1315</v>
      </c>
      <c r="C819" s="8" t="str">
        <f>"202206012806"</f>
        <v>202206012806</v>
      </c>
      <c r="D819" s="9" t="s">
        <v>1316</v>
      </c>
      <c r="E819" s="10"/>
    </row>
    <row r="820" spans="1:5" ht="12.95" customHeight="1">
      <c r="A820" s="8">
        <v>817</v>
      </c>
      <c r="B820" s="8" t="s">
        <v>1317</v>
      </c>
      <c r="C820" s="8" t="str">
        <f>"202206012807"</f>
        <v>202206012807</v>
      </c>
      <c r="D820" s="9" t="s">
        <v>1318</v>
      </c>
      <c r="E820" s="10"/>
    </row>
    <row r="821" spans="1:5" ht="12.95" customHeight="1">
      <c r="A821" s="8">
        <v>818</v>
      </c>
      <c r="B821" s="8" t="s">
        <v>1319</v>
      </c>
      <c r="C821" s="8" t="str">
        <f>"202206012808"</f>
        <v>202206012808</v>
      </c>
      <c r="D821" s="9" t="s">
        <v>8</v>
      </c>
      <c r="E821" s="8" t="s">
        <v>9</v>
      </c>
    </row>
    <row r="822" spans="1:5" ht="12.95" customHeight="1">
      <c r="A822" s="8">
        <v>819</v>
      </c>
      <c r="B822" s="8" t="s">
        <v>1320</v>
      </c>
      <c r="C822" s="8" t="str">
        <f>"202206012809"</f>
        <v>202206012809</v>
      </c>
      <c r="D822" s="9" t="s">
        <v>1321</v>
      </c>
      <c r="E822" s="10"/>
    </row>
    <row r="823" spans="1:5" ht="12.95" customHeight="1">
      <c r="A823" s="8">
        <v>820</v>
      </c>
      <c r="B823" s="8" t="s">
        <v>1322</v>
      </c>
      <c r="C823" s="8" t="str">
        <f>"202206012810"</f>
        <v>202206012810</v>
      </c>
      <c r="D823" s="9" t="s">
        <v>1323</v>
      </c>
      <c r="E823" s="10"/>
    </row>
    <row r="824" spans="1:5" ht="12.95" customHeight="1">
      <c r="A824" s="8">
        <v>821</v>
      </c>
      <c r="B824" s="8" t="s">
        <v>1324</v>
      </c>
      <c r="C824" s="8" t="str">
        <f>"202206012811"</f>
        <v>202206012811</v>
      </c>
      <c r="D824" s="9" t="s">
        <v>8</v>
      </c>
      <c r="E824" s="8" t="s">
        <v>9</v>
      </c>
    </row>
    <row r="825" spans="1:5" ht="12.95" customHeight="1">
      <c r="A825" s="8">
        <v>822</v>
      </c>
      <c r="B825" s="8" t="s">
        <v>1325</v>
      </c>
      <c r="C825" s="8" t="str">
        <f>"202206012812"</f>
        <v>202206012812</v>
      </c>
      <c r="D825" s="9" t="s">
        <v>8</v>
      </c>
      <c r="E825" s="8" t="s">
        <v>9</v>
      </c>
    </row>
    <row r="826" spans="1:5" ht="12.95" customHeight="1">
      <c r="A826" s="8">
        <v>823</v>
      </c>
      <c r="B826" s="8" t="s">
        <v>1326</v>
      </c>
      <c r="C826" s="8" t="str">
        <f>"202206012813"</f>
        <v>202206012813</v>
      </c>
      <c r="D826" s="9" t="s">
        <v>8</v>
      </c>
      <c r="E826" s="8" t="s">
        <v>9</v>
      </c>
    </row>
    <row r="827" spans="1:5" ht="12.95" customHeight="1">
      <c r="A827" s="8">
        <v>824</v>
      </c>
      <c r="B827" s="8" t="s">
        <v>1327</v>
      </c>
      <c r="C827" s="8" t="str">
        <f>"202206012814"</f>
        <v>202206012814</v>
      </c>
      <c r="D827" s="9" t="s">
        <v>303</v>
      </c>
      <c r="E827" s="10"/>
    </row>
    <row r="828" spans="1:5" ht="12.95" customHeight="1">
      <c r="A828" s="8">
        <v>825</v>
      </c>
      <c r="B828" s="8" t="s">
        <v>1328</v>
      </c>
      <c r="C828" s="8" t="str">
        <f>"202206012815"</f>
        <v>202206012815</v>
      </c>
      <c r="D828" s="9" t="s">
        <v>616</v>
      </c>
      <c r="E828" s="10"/>
    </row>
    <row r="829" spans="1:5" ht="12.95" customHeight="1">
      <c r="A829" s="8">
        <v>826</v>
      </c>
      <c r="B829" s="8" t="s">
        <v>1329</v>
      </c>
      <c r="C829" s="8" t="str">
        <f>"202206012816"</f>
        <v>202206012816</v>
      </c>
      <c r="D829" s="9" t="s">
        <v>1330</v>
      </c>
      <c r="E829" s="10"/>
    </row>
    <row r="830" spans="1:5" ht="12.95" customHeight="1">
      <c r="A830" s="8">
        <v>827</v>
      </c>
      <c r="B830" s="8" t="s">
        <v>1331</v>
      </c>
      <c r="C830" s="8" t="str">
        <f>"202206012817"</f>
        <v>202206012817</v>
      </c>
      <c r="D830" s="9" t="s">
        <v>1332</v>
      </c>
      <c r="E830" s="10"/>
    </row>
    <row r="831" spans="1:5" ht="12.95" customHeight="1">
      <c r="A831" s="8">
        <v>828</v>
      </c>
      <c r="B831" s="8" t="s">
        <v>1333</v>
      </c>
      <c r="C831" s="8" t="str">
        <f>"202206012818"</f>
        <v>202206012818</v>
      </c>
      <c r="D831" s="9" t="s">
        <v>1334</v>
      </c>
      <c r="E831" s="10"/>
    </row>
    <row r="832" spans="1:5" ht="12.95" customHeight="1">
      <c r="A832" s="8">
        <v>829</v>
      </c>
      <c r="B832" s="8" t="s">
        <v>1335</v>
      </c>
      <c r="C832" s="8" t="str">
        <f>"202206012819"</f>
        <v>202206012819</v>
      </c>
      <c r="D832" s="9" t="s">
        <v>144</v>
      </c>
      <c r="E832" s="10"/>
    </row>
    <row r="833" spans="1:5" ht="12.95" customHeight="1">
      <c r="A833" s="8">
        <v>830</v>
      </c>
      <c r="B833" s="8" t="s">
        <v>1336</v>
      </c>
      <c r="C833" s="8" t="str">
        <f>"202206012820"</f>
        <v>202206012820</v>
      </c>
      <c r="D833" s="9" t="s">
        <v>1337</v>
      </c>
      <c r="E833" s="10"/>
    </row>
    <row r="834" spans="1:5" ht="12.95" customHeight="1">
      <c r="A834" s="8">
        <v>831</v>
      </c>
      <c r="B834" s="8" t="s">
        <v>1338</v>
      </c>
      <c r="C834" s="8" t="str">
        <f>"202206012821"</f>
        <v>202206012821</v>
      </c>
      <c r="D834" s="9" t="s">
        <v>391</v>
      </c>
      <c r="E834" s="10"/>
    </row>
    <row r="835" spans="1:5" ht="12.95" customHeight="1">
      <c r="A835" s="8">
        <v>832</v>
      </c>
      <c r="B835" s="8" t="s">
        <v>1339</v>
      </c>
      <c r="C835" s="8" t="str">
        <f>"202206012822"</f>
        <v>202206012822</v>
      </c>
      <c r="D835" s="9" t="s">
        <v>1340</v>
      </c>
      <c r="E835" s="10"/>
    </row>
    <row r="836" spans="1:5" ht="12.95" customHeight="1">
      <c r="A836" s="8">
        <v>833</v>
      </c>
      <c r="B836" s="8" t="s">
        <v>972</v>
      </c>
      <c r="C836" s="8" t="str">
        <f>"202206012823"</f>
        <v>202206012823</v>
      </c>
      <c r="D836" s="9" t="s">
        <v>1341</v>
      </c>
      <c r="E836" s="10"/>
    </row>
    <row r="837" spans="1:5" ht="12.95" customHeight="1">
      <c r="A837" s="8">
        <v>834</v>
      </c>
      <c r="B837" s="8" t="s">
        <v>1342</v>
      </c>
      <c r="C837" s="8" t="str">
        <f>"202206012824"</f>
        <v>202206012824</v>
      </c>
      <c r="D837" s="9" t="s">
        <v>1343</v>
      </c>
      <c r="E837" s="10"/>
    </row>
    <row r="838" spans="1:5" ht="12.95" customHeight="1">
      <c r="A838" s="8">
        <v>835</v>
      </c>
      <c r="B838" s="8" t="s">
        <v>1344</v>
      </c>
      <c r="C838" s="8" t="str">
        <f>"202206012825"</f>
        <v>202206012825</v>
      </c>
      <c r="D838" s="9" t="s">
        <v>1345</v>
      </c>
      <c r="E838" s="10"/>
    </row>
    <row r="839" spans="1:5" ht="12.95" customHeight="1">
      <c r="A839" s="8">
        <v>836</v>
      </c>
      <c r="B839" s="8" t="s">
        <v>1346</v>
      </c>
      <c r="C839" s="8" t="str">
        <f>"202206012826"</f>
        <v>202206012826</v>
      </c>
      <c r="D839" s="9" t="s">
        <v>1347</v>
      </c>
      <c r="E839" s="10"/>
    </row>
    <row r="840" spans="1:5" ht="12.95" customHeight="1">
      <c r="A840" s="8">
        <v>837</v>
      </c>
      <c r="B840" s="8" t="s">
        <v>1348</v>
      </c>
      <c r="C840" s="8" t="str">
        <f>"202206012827"</f>
        <v>202206012827</v>
      </c>
      <c r="D840" s="9" t="s">
        <v>1349</v>
      </c>
      <c r="E840" s="10"/>
    </row>
    <row r="841" spans="1:5" ht="12.95" customHeight="1">
      <c r="A841" s="8">
        <v>838</v>
      </c>
      <c r="B841" s="8" t="s">
        <v>1350</v>
      </c>
      <c r="C841" s="8" t="str">
        <f>"202206012828"</f>
        <v>202206012828</v>
      </c>
      <c r="D841" s="9" t="s">
        <v>1351</v>
      </c>
      <c r="E841" s="10"/>
    </row>
    <row r="842" spans="1:5" ht="12.95" customHeight="1">
      <c r="A842" s="8">
        <v>839</v>
      </c>
      <c r="B842" s="8" t="s">
        <v>1352</v>
      </c>
      <c r="C842" s="8" t="str">
        <f>"202206012829"</f>
        <v>202206012829</v>
      </c>
      <c r="D842" s="9" t="s">
        <v>1353</v>
      </c>
      <c r="E842" s="10"/>
    </row>
    <row r="843" spans="1:5" ht="12.95" customHeight="1">
      <c r="A843" s="8">
        <v>840</v>
      </c>
      <c r="B843" s="8" t="s">
        <v>1354</v>
      </c>
      <c r="C843" s="8" t="str">
        <f>"202206012830"</f>
        <v>202206012830</v>
      </c>
      <c r="D843" s="9" t="s">
        <v>1355</v>
      </c>
      <c r="E843" s="10"/>
    </row>
    <row r="844" spans="1:5" ht="12.95" customHeight="1">
      <c r="A844" s="8">
        <v>841</v>
      </c>
      <c r="B844" s="8" t="s">
        <v>1356</v>
      </c>
      <c r="C844" s="8" t="str">
        <f>"202206012901"</f>
        <v>202206012901</v>
      </c>
      <c r="D844" s="9" t="s">
        <v>1357</v>
      </c>
      <c r="E844" s="10"/>
    </row>
    <row r="845" spans="1:5" ht="12.95" customHeight="1">
      <c r="A845" s="8">
        <v>842</v>
      </c>
      <c r="B845" s="8" t="s">
        <v>1358</v>
      </c>
      <c r="C845" s="8" t="str">
        <f>"202206012902"</f>
        <v>202206012902</v>
      </c>
      <c r="D845" s="9" t="s">
        <v>1074</v>
      </c>
      <c r="E845" s="10"/>
    </row>
    <row r="846" spans="1:5" ht="12.95" customHeight="1">
      <c r="A846" s="8">
        <v>843</v>
      </c>
      <c r="B846" s="8" t="s">
        <v>1359</v>
      </c>
      <c r="C846" s="8" t="str">
        <f>"202206012903"</f>
        <v>202206012903</v>
      </c>
      <c r="D846" s="9" t="s">
        <v>1360</v>
      </c>
      <c r="E846" s="10"/>
    </row>
    <row r="847" spans="1:5" ht="12.95" customHeight="1">
      <c r="A847" s="8">
        <v>844</v>
      </c>
      <c r="B847" s="8" t="s">
        <v>1361</v>
      </c>
      <c r="C847" s="8" t="str">
        <f>"202206012904"</f>
        <v>202206012904</v>
      </c>
      <c r="D847" s="9" t="s">
        <v>1362</v>
      </c>
      <c r="E847" s="10"/>
    </row>
    <row r="848" spans="1:5" ht="12.95" customHeight="1">
      <c r="A848" s="8">
        <v>845</v>
      </c>
      <c r="B848" s="8" t="s">
        <v>1363</v>
      </c>
      <c r="C848" s="8" t="str">
        <f>"202206012905"</f>
        <v>202206012905</v>
      </c>
      <c r="D848" s="9" t="s">
        <v>1364</v>
      </c>
      <c r="E848" s="10"/>
    </row>
    <row r="849" spans="1:5" ht="12.95" customHeight="1">
      <c r="A849" s="8">
        <v>846</v>
      </c>
      <c r="B849" s="8" t="s">
        <v>1365</v>
      </c>
      <c r="C849" s="8" t="str">
        <f>"202206012906"</f>
        <v>202206012906</v>
      </c>
      <c r="D849" s="9" t="s">
        <v>1366</v>
      </c>
      <c r="E849" s="10"/>
    </row>
    <row r="850" spans="1:5" ht="12.95" customHeight="1">
      <c r="A850" s="8">
        <v>847</v>
      </c>
      <c r="B850" s="8" t="s">
        <v>1367</v>
      </c>
      <c r="C850" s="8" t="str">
        <f>"202206012907"</f>
        <v>202206012907</v>
      </c>
      <c r="D850" s="9" t="s">
        <v>1368</v>
      </c>
      <c r="E850" s="10"/>
    </row>
    <row r="851" spans="1:5" ht="12.95" customHeight="1">
      <c r="A851" s="8">
        <v>848</v>
      </c>
      <c r="B851" s="8" t="s">
        <v>1369</v>
      </c>
      <c r="C851" s="8" t="str">
        <f>"202206012908"</f>
        <v>202206012908</v>
      </c>
      <c r="D851" s="9" t="s">
        <v>1370</v>
      </c>
      <c r="E851" s="10"/>
    </row>
    <row r="852" spans="1:5" ht="12.95" customHeight="1">
      <c r="A852" s="8">
        <v>849</v>
      </c>
      <c r="B852" s="8" t="s">
        <v>1371</v>
      </c>
      <c r="C852" s="8" t="str">
        <f>"202206012909"</f>
        <v>202206012909</v>
      </c>
      <c r="D852" s="9" t="s">
        <v>1372</v>
      </c>
      <c r="E852" s="10"/>
    </row>
    <row r="853" spans="1:5" ht="12.95" customHeight="1">
      <c r="A853" s="8">
        <v>850</v>
      </c>
      <c r="B853" s="8" t="s">
        <v>1373</v>
      </c>
      <c r="C853" s="8" t="str">
        <f>"202206012910"</f>
        <v>202206012910</v>
      </c>
      <c r="D853" s="9" t="s">
        <v>472</v>
      </c>
      <c r="E853" s="10"/>
    </row>
    <row r="854" spans="1:5" ht="12.95" customHeight="1">
      <c r="A854" s="8">
        <v>851</v>
      </c>
      <c r="B854" s="8" t="s">
        <v>1374</v>
      </c>
      <c r="C854" s="8" t="str">
        <f>"202206012911"</f>
        <v>202206012911</v>
      </c>
      <c r="D854" s="9" t="s">
        <v>8</v>
      </c>
      <c r="E854" s="8" t="s">
        <v>9</v>
      </c>
    </row>
    <row r="855" spans="1:5" ht="12.95" customHeight="1">
      <c r="A855" s="8">
        <v>852</v>
      </c>
      <c r="B855" s="8" t="s">
        <v>1375</v>
      </c>
      <c r="C855" s="8" t="str">
        <f>"202206012912"</f>
        <v>202206012912</v>
      </c>
      <c r="D855" s="9" t="s">
        <v>8</v>
      </c>
      <c r="E855" s="8" t="s">
        <v>9</v>
      </c>
    </row>
    <row r="856" spans="1:5" ht="12.95" customHeight="1">
      <c r="A856" s="8">
        <v>853</v>
      </c>
      <c r="B856" s="8" t="s">
        <v>1376</v>
      </c>
      <c r="C856" s="8" t="str">
        <f>"202206012913"</f>
        <v>202206012913</v>
      </c>
      <c r="D856" s="9" t="s">
        <v>8</v>
      </c>
      <c r="E856" s="8" t="s">
        <v>9</v>
      </c>
    </row>
    <row r="857" spans="1:5" ht="12.95" customHeight="1">
      <c r="A857" s="8">
        <v>854</v>
      </c>
      <c r="B857" s="8" t="s">
        <v>1377</v>
      </c>
      <c r="C857" s="8" t="str">
        <f>"202206012914"</f>
        <v>202206012914</v>
      </c>
      <c r="D857" s="9" t="s">
        <v>1378</v>
      </c>
      <c r="E857" s="10"/>
    </row>
    <row r="858" spans="1:5" ht="12.95" customHeight="1">
      <c r="A858" s="8">
        <v>855</v>
      </c>
      <c r="B858" s="8" t="s">
        <v>1379</v>
      </c>
      <c r="C858" s="8" t="str">
        <f>"202206012915"</f>
        <v>202206012915</v>
      </c>
      <c r="D858" s="9" t="s">
        <v>1380</v>
      </c>
      <c r="E858" s="10"/>
    </row>
    <row r="859" spans="1:5" ht="12.95" customHeight="1">
      <c r="A859" s="8">
        <v>856</v>
      </c>
      <c r="B859" s="8" t="s">
        <v>1381</v>
      </c>
      <c r="C859" s="8" t="str">
        <f>"202206012916"</f>
        <v>202206012916</v>
      </c>
      <c r="D859" s="9" t="s">
        <v>1382</v>
      </c>
      <c r="E859" s="10"/>
    </row>
    <row r="860" spans="1:5" ht="12.95" customHeight="1">
      <c r="A860" s="8">
        <v>857</v>
      </c>
      <c r="B860" s="8" t="s">
        <v>1383</v>
      </c>
      <c r="C860" s="8" t="str">
        <f>"202206012917"</f>
        <v>202206012917</v>
      </c>
      <c r="D860" s="9" t="s">
        <v>8</v>
      </c>
      <c r="E860" s="8" t="s">
        <v>9</v>
      </c>
    </row>
    <row r="861" spans="1:5" ht="12.95" customHeight="1">
      <c r="A861" s="8">
        <v>858</v>
      </c>
      <c r="B861" s="8" t="s">
        <v>1384</v>
      </c>
      <c r="C861" s="8" t="str">
        <f>"202206012918"</f>
        <v>202206012918</v>
      </c>
      <c r="D861" s="9" t="s">
        <v>8</v>
      </c>
      <c r="E861" s="8" t="s">
        <v>9</v>
      </c>
    </row>
    <row r="862" spans="1:5" ht="12.95" customHeight="1">
      <c r="A862" s="8">
        <v>859</v>
      </c>
      <c r="B862" s="8" t="s">
        <v>1385</v>
      </c>
      <c r="C862" s="8" t="str">
        <f>"202206012919"</f>
        <v>202206012919</v>
      </c>
      <c r="D862" s="9" t="s">
        <v>1386</v>
      </c>
      <c r="E862" s="10"/>
    </row>
    <row r="863" spans="1:5" ht="12.95" customHeight="1">
      <c r="A863" s="8">
        <v>860</v>
      </c>
      <c r="B863" s="8" t="s">
        <v>1387</v>
      </c>
      <c r="C863" s="8" t="str">
        <f>"202206012920"</f>
        <v>202206012920</v>
      </c>
      <c r="D863" s="9" t="s">
        <v>1388</v>
      </c>
      <c r="E863" s="10"/>
    </row>
    <row r="864" spans="1:5" ht="12.95" customHeight="1">
      <c r="A864" s="8">
        <v>861</v>
      </c>
      <c r="B864" s="8" t="s">
        <v>1389</v>
      </c>
      <c r="C864" s="8" t="str">
        <f>"202206012921"</f>
        <v>202206012921</v>
      </c>
      <c r="D864" s="9" t="s">
        <v>1390</v>
      </c>
      <c r="E864" s="10"/>
    </row>
    <row r="865" spans="1:5" ht="12.95" customHeight="1">
      <c r="A865" s="8">
        <v>862</v>
      </c>
      <c r="B865" s="8" t="s">
        <v>1391</v>
      </c>
      <c r="C865" s="8" t="str">
        <f>"202206012922"</f>
        <v>202206012922</v>
      </c>
      <c r="D865" s="9" t="s">
        <v>1392</v>
      </c>
      <c r="E865" s="10"/>
    </row>
    <row r="866" spans="1:5" ht="12.95" customHeight="1">
      <c r="A866" s="8">
        <v>863</v>
      </c>
      <c r="B866" s="8" t="s">
        <v>1393</v>
      </c>
      <c r="C866" s="8" t="str">
        <f>"202206012923"</f>
        <v>202206012923</v>
      </c>
      <c r="D866" s="9" t="s">
        <v>8</v>
      </c>
      <c r="E866" s="8" t="s">
        <v>9</v>
      </c>
    </row>
    <row r="867" spans="1:5" ht="12.95" customHeight="1">
      <c r="A867" s="8">
        <v>864</v>
      </c>
      <c r="B867" s="8" t="s">
        <v>1394</v>
      </c>
      <c r="C867" s="8" t="str">
        <f>"202206012924"</f>
        <v>202206012924</v>
      </c>
      <c r="D867" s="9" t="s">
        <v>1395</v>
      </c>
      <c r="E867" s="10"/>
    </row>
    <row r="868" spans="1:5" ht="12.95" customHeight="1">
      <c r="A868" s="8">
        <v>865</v>
      </c>
      <c r="B868" s="8" t="s">
        <v>1396</v>
      </c>
      <c r="C868" s="8" t="str">
        <f>"202206012925"</f>
        <v>202206012925</v>
      </c>
      <c r="D868" s="9" t="s">
        <v>1397</v>
      </c>
      <c r="E868" s="10"/>
    </row>
    <row r="869" spans="1:5" ht="12.95" customHeight="1">
      <c r="A869" s="8">
        <v>866</v>
      </c>
      <c r="B869" s="8" t="s">
        <v>1398</v>
      </c>
      <c r="C869" s="8" t="str">
        <f>"202206012926"</f>
        <v>202206012926</v>
      </c>
      <c r="D869" s="9" t="s">
        <v>1399</v>
      </c>
      <c r="E869" s="10"/>
    </row>
    <row r="870" spans="1:5" ht="12.95" customHeight="1">
      <c r="A870" s="8">
        <v>867</v>
      </c>
      <c r="B870" s="8" t="s">
        <v>1400</v>
      </c>
      <c r="C870" s="8" t="str">
        <f>"202206012927"</f>
        <v>202206012927</v>
      </c>
      <c r="D870" s="9" t="s">
        <v>8</v>
      </c>
      <c r="E870" s="8" t="s">
        <v>9</v>
      </c>
    </row>
    <row r="871" spans="1:5" ht="12.95" customHeight="1">
      <c r="A871" s="8">
        <v>868</v>
      </c>
      <c r="B871" s="8" t="s">
        <v>1401</v>
      </c>
      <c r="C871" s="8" t="str">
        <f>"202206012928"</f>
        <v>202206012928</v>
      </c>
      <c r="D871" s="9" t="s">
        <v>8</v>
      </c>
      <c r="E871" s="8" t="s">
        <v>9</v>
      </c>
    </row>
    <row r="872" spans="1:5" ht="12.95" customHeight="1">
      <c r="A872" s="8">
        <v>869</v>
      </c>
      <c r="B872" s="8" t="s">
        <v>1402</v>
      </c>
      <c r="C872" s="8" t="str">
        <f>"202206012929"</f>
        <v>202206012929</v>
      </c>
      <c r="D872" s="9" t="s">
        <v>1403</v>
      </c>
      <c r="E872" s="10"/>
    </row>
    <row r="873" spans="1:5" ht="12.95" customHeight="1">
      <c r="A873" s="8">
        <v>870</v>
      </c>
      <c r="B873" s="8" t="s">
        <v>1404</v>
      </c>
      <c r="C873" s="8" t="str">
        <f>"202206012930"</f>
        <v>202206012930</v>
      </c>
      <c r="D873" s="9" t="s">
        <v>326</v>
      </c>
      <c r="E873" s="10"/>
    </row>
    <row r="874" spans="1:5" ht="12.95" customHeight="1">
      <c r="A874" s="8">
        <v>871</v>
      </c>
      <c r="B874" s="8" t="s">
        <v>1405</v>
      </c>
      <c r="C874" s="8" t="str">
        <f>"202206013001"</f>
        <v>202206013001</v>
      </c>
      <c r="D874" s="9" t="s">
        <v>519</v>
      </c>
      <c r="E874" s="10"/>
    </row>
    <row r="875" spans="1:5" ht="12.95" customHeight="1">
      <c r="A875" s="8">
        <v>872</v>
      </c>
      <c r="B875" s="8" t="s">
        <v>1406</v>
      </c>
      <c r="C875" s="8" t="str">
        <f>"202206013002"</f>
        <v>202206013002</v>
      </c>
      <c r="D875" s="9" t="s">
        <v>1071</v>
      </c>
      <c r="E875" s="10"/>
    </row>
    <row r="876" spans="1:5" ht="12.95" customHeight="1">
      <c r="A876" s="8">
        <v>873</v>
      </c>
      <c r="B876" s="8" t="s">
        <v>530</v>
      </c>
      <c r="C876" s="8" t="str">
        <f>"202206013003"</f>
        <v>202206013003</v>
      </c>
      <c r="D876" s="9" t="s">
        <v>8</v>
      </c>
      <c r="E876" s="8" t="s">
        <v>9</v>
      </c>
    </row>
    <row r="877" spans="1:5" ht="12.95" customHeight="1">
      <c r="A877" s="8">
        <v>874</v>
      </c>
      <c r="B877" s="8" t="s">
        <v>1407</v>
      </c>
      <c r="C877" s="8" t="str">
        <f>"202206013004"</f>
        <v>202206013004</v>
      </c>
      <c r="D877" s="9" t="s">
        <v>1408</v>
      </c>
      <c r="E877" s="10"/>
    </row>
    <row r="878" spans="1:5" ht="12.95" customHeight="1">
      <c r="A878" s="8">
        <v>875</v>
      </c>
      <c r="B878" s="8" t="s">
        <v>1409</v>
      </c>
      <c r="C878" s="8" t="str">
        <f>"202206013005"</f>
        <v>202206013005</v>
      </c>
      <c r="D878" s="9" t="s">
        <v>8</v>
      </c>
      <c r="E878" s="8" t="s">
        <v>9</v>
      </c>
    </row>
    <row r="879" spans="1:5" ht="12.95" customHeight="1">
      <c r="A879" s="8">
        <v>876</v>
      </c>
      <c r="B879" s="8" t="s">
        <v>1410</v>
      </c>
      <c r="C879" s="8" t="str">
        <f>"202206013006"</f>
        <v>202206013006</v>
      </c>
      <c r="D879" s="9" t="s">
        <v>1411</v>
      </c>
      <c r="E879" s="10"/>
    </row>
    <row r="880" spans="1:5" ht="12.95" customHeight="1">
      <c r="A880" s="8">
        <v>877</v>
      </c>
      <c r="B880" s="8" t="s">
        <v>518</v>
      </c>
      <c r="C880" s="8" t="str">
        <f>"202206013007"</f>
        <v>202206013007</v>
      </c>
      <c r="D880" s="9" t="s">
        <v>1412</v>
      </c>
      <c r="E880" s="10"/>
    </row>
    <row r="881" spans="1:5" ht="12.95" customHeight="1">
      <c r="A881" s="8">
        <v>878</v>
      </c>
      <c r="B881" s="8" t="s">
        <v>1413</v>
      </c>
      <c r="C881" s="8" t="str">
        <f>"202206013008"</f>
        <v>202206013008</v>
      </c>
      <c r="D881" s="9" t="s">
        <v>8</v>
      </c>
      <c r="E881" s="8" t="s">
        <v>9</v>
      </c>
    </row>
    <row r="882" spans="1:5" ht="12.95" customHeight="1">
      <c r="A882" s="8">
        <v>879</v>
      </c>
      <c r="B882" s="8" t="s">
        <v>1414</v>
      </c>
      <c r="C882" s="8" t="str">
        <f>"202206013009"</f>
        <v>202206013009</v>
      </c>
      <c r="D882" s="9" t="s">
        <v>1415</v>
      </c>
      <c r="E882" s="10"/>
    </row>
    <row r="883" spans="1:5" ht="12.95" customHeight="1">
      <c r="A883" s="8">
        <v>880</v>
      </c>
      <c r="B883" s="8" t="s">
        <v>1416</v>
      </c>
      <c r="C883" s="8" t="str">
        <f>"202206013010"</f>
        <v>202206013010</v>
      </c>
      <c r="D883" s="9" t="s">
        <v>8</v>
      </c>
      <c r="E883" s="8" t="s">
        <v>9</v>
      </c>
    </row>
    <row r="884" spans="1:5" ht="12.95" customHeight="1">
      <c r="A884" s="8">
        <v>881</v>
      </c>
      <c r="B884" s="8" t="s">
        <v>1417</v>
      </c>
      <c r="C884" s="8" t="str">
        <f>"202206013011"</f>
        <v>202206013011</v>
      </c>
      <c r="D884" s="9" t="s">
        <v>1418</v>
      </c>
      <c r="E884" s="10"/>
    </row>
    <row r="885" spans="1:5" ht="12.95" customHeight="1">
      <c r="A885" s="8">
        <v>882</v>
      </c>
      <c r="B885" s="8" t="s">
        <v>1419</v>
      </c>
      <c r="C885" s="8" t="str">
        <f>"202206013012"</f>
        <v>202206013012</v>
      </c>
      <c r="D885" s="9" t="s">
        <v>1420</v>
      </c>
      <c r="E885" s="10"/>
    </row>
    <row r="886" spans="1:5" ht="12.95" customHeight="1">
      <c r="A886" s="8">
        <v>883</v>
      </c>
      <c r="B886" s="8" t="s">
        <v>1421</v>
      </c>
      <c r="C886" s="8" t="str">
        <f>"202206013013"</f>
        <v>202206013013</v>
      </c>
      <c r="D886" s="9" t="s">
        <v>1422</v>
      </c>
      <c r="E886" s="10"/>
    </row>
    <row r="887" spans="1:5" ht="12.95" customHeight="1">
      <c r="A887" s="8">
        <v>884</v>
      </c>
      <c r="B887" s="8" t="s">
        <v>1423</v>
      </c>
      <c r="C887" s="8" t="str">
        <f>"202206013014"</f>
        <v>202206013014</v>
      </c>
      <c r="D887" s="9" t="s">
        <v>8</v>
      </c>
      <c r="E887" s="8" t="s">
        <v>9</v>
      </c>
    </row>
    <row r="888" spans="1:5" ht="12.95" customHeight="1">
      <c r="A888" s="8">
        <v>885</v>
      </c>
      <c r="B888" s="8" t="s">
        <v>1424</v>
      </c>
      <c r="C888" s="8" t="str">
        <f>"202206013101"</f>
        <v>202206013101</v>
      </c>
      <c r="D888" s="9" t="s">
        <v>1425</v>
      </c>
      <c r="E888" s="10"/>
    </row>
    <row r="889" spans="1:5" ht="12.95" customHeight="1">
      <c r="A889" s="8">
        <v>886</v>
      </c>
      <c r="B889" s="8" t="s">
        <v>1426</v>
      </c>
      <c r="C889" s="8" t="str">
        <f>"202206013102"</f>
        <v>202206013102</v>
      </c>
      <c r="D889" s="9" t="s">
        <v>1427</v>
      </c>
      <c r="E889" s="10"/>
    </row>
    <row r="890" spans="1:5" ht="12.95" customHeight="1">
      <c r="A890" s="8">
        <v>887</v>
      </c>
      <c r="B890" s="8" t="s">
        <v>1428</v>
      </c>
      <c r="C890" s="8" t="str">
        <f>"202206013103"</f>
        <v>202206013103</v>
      </c>
      <c r="D890" s="9" t="s">
        <v>1429</v>
      </c>
      <c r="E890" s="10"/>
    </row>
    <row r="891" spans="1:5" ht="12.95" customHeight="1">
      <c r="A891" s="8">
        <v>888</v>
      </c>
      <c r="B891" s="8" t="s">
        <v>1430</v>
      </c>
      <c r="C891" s="8" t="str">
        <f>"202206013104"</f>
        <v>202206013104</v>
      </c>
      <c r="D891" s="9" t="s">
        <v>1431</v>
      </c>
      <c r="E891" s="10"/>
    </row>
    <row r="892" spans="1:5" ht="12.95" customHeight="1">
      <c r="A892" s="8">
        <v>889</v>
      </c>
      <c r="B892" s="8" t="s">
        <v>1432</v>
      </c>
      <c r="C892" s="8" t="str">
        <f>"202206013105"</f>
        <v>202206013105</v>
      </c>
      <c r="D892" s="9" t="s">
        <v>1433</v>
      </c>
      <c r="E892" s="10"/>
    </row>
    <row r="893" spans="1:5" ht="12.95" customHeight="1">
      <c r="A893" s="8">
        <v>890</v>
      </c>
      <c r="B893" s="8" t="s">
        <v>1434</v>
      </c>
      <c r="C893" s="8" t="str">
        <f>"202206013106"</f>
        <v>202206013106</v>
      </c>
      <c r="D893" s="9" t="s">
        <v>1435</v>
      </c>
      <c r="E893" s="10"/>
    </row>
    <row r="894" spans="1:5" ht="12.95" customHeight="1">
      <c r="A894" s="8">
        <v>891</v>
      </c>
      <c r="B894" s="8" t="s">
        <v>1436</v>
      </c>
      <c r="C894" s="8" t="str">
        <f>"202206013107"</f>
        <v>202206013107</v>
      </c>
      <c r="D894" s="9" t="s">
        <v>1437</v>
      </c>
      <c r="E894" s="10"/>
    </row>
    <row r="895" spans="1:5" ht="12.95" customHeight="1">
      <c r="A895" s="8">
        <v>892</v>
      </c>
      <c r="B895" s="8" t="s">
        <v>1438</v>
      </c>
      <c r="C895" s="8" t="str">
        <f>"202206013108"</f>
        <v>202206013108</v>
      </c>
      <c r="D895" s="9" t="s">
        <v>1439</v>
      </c>
      <c r="E895" s="10"/>
    </row>
    <row r="896" spans="1:5" ht="12.95" customHeight="1">
      <c r="A896" s="8">
        <v>893</v>
      </c>
      <c r="B896" s="8" t="s">
        <v>1440</v>
      </c>
      <c r="C896" s="8" t="str">
        <f>"202206013109"</f>
        <v>202206013109</v>
      </c>
      <c r="D896" s="9" t="s">
        <v>1441</v>
      </c>
      <c r="E896" s="10"/>
    </row>
    <row r="897" spans="1:5" ht="12.95" customHeight="1">
      <c r="A897" s="8">
        <v>894</v>
      </c>
      <c r="B897" s="8" t="s">
        <v>1442</v>
      </c>
      <c r="C897" s="8" t="str">
        <f>"202206013110"</f>
        <v>202206013110</v>
      </c>
      <c r="D897" s="9" t="s">
        <v>1443</v>
      </c>
      <c r="E897" s="10"/>
    </row>
    <row r="898" spans="1:5" ht="12.95" customHeight="1">
      <c r="A898" s="8">
        <v>895</v>
      </c>
      <c r="B898" s="8" t="s">
        <v>1444</v>
      </c>
      <c r="C898" s="8" t="str">
        <f>"202206013111"</f>
        <v>202206013111</v>
      </c>
      <c r="D898" s="9" t="s">
        <v>1445</v>
      </c>
      <c r="E898" s="10"/>
    </row>
    <row r="899" spans="1:5" ht="12.95" customHeight="1">
      <c r="A899" s="8">
        <v>896</v>
      </c>
      <c r="B899" s="8" t="s">
        <v>1446</v>
      </c>
      <c r="C899" s="8" t="str">
        <f>"202206013112"</f>
        <v>202206013112</v>
      </c>
      <c r="D899" s="9" t="s">
        <v>1447</v>
      </c>
      <c r="E899" s="10"/>
    </row>
    <row r="900" spans="1:5" ht="12.95" customHeight="1">
      <c r="A900" s="8">
        <v>897</v>
      </c>
      <c r="B900" s="8" t="s">
        <v>1448</v>
      </c>
      <c r="C900" s="8" t="str">
        <f>"202206013113"</f>
        <v>202206013113</v>
      </c>
      <c r="D900" s="9" t="s">
        <v>1449</v>
      </c>
      <c r="E900" s="10"/>
    </row>
    <row r="901" spans="1:5" ht="12.95" customHeight="1">
      <c r="A901" s="8">
        <v>898</v>
      </c>
      <c r="B901" s="8" t="s">
        <v>1450</v>
      </c>
      <c r="C901" s="8" t="str">
        <f>"202206013114"</f>
        <v>202206013114</v>
      </c>
      <c r="D901" s="9" t="s">
        <v>1451</v>
      </c>
      <c r="E901" s="10"/>
    </row>
    <row r="902" spans="1:5" ht="12.95" customHeight="1">
      <c r="A902" s="8">
        <v>899</v>
      </c>
      <c r="B902" s="8" t="s">
        <v>1452</v>
      </c>
      <c r="C902" s="8" t="str">
        <f>"202206013115"</f>
        <v>202206013115</v>
      </c>
      <c r="D902" s="9" t="s">
        <v>1453</v>
      </c>
      <c r="E902" s="10"/>
    </row>
    <row r="903" spans="1:5" ht="12.95" customHeight="1">
      <c r="A903" s="8">
        <v>900</v>
      </c>
      <c r="B903" s="8" t="s">
        <v>1454</v>
      </c>
      <c r="C903" s="8" t="str">
        <f>"202206013116"</f>
        <v>202206013116</v>
      </c>
      <c r="D903" s="9" t="s">
        <v>1455</v>
      </c>
      <c r="E903" s="10"/>
    </row>
    <row r="904" spans="1:5" ht="12.95" customHeight="1">
      <c r="A904" s="8">
        <v>901</v>
      </c>
      <c r="B904" s="8" t="s">
        <v>1456</v>
      </c>
      <c r="C904" s="8" t="str">
        <f>"202206013117"</f>
        <v>202206013117</v>
      </c>
      <c r="D904" s="9" t="s">
        <v>1457</v>
      </c>
      <c r="E904" s="10"/>
    </row>
    <row r="905" spans="1:5" ht="12.95" customHeight="1">
      <c r="A905" s="8">
        <v>902</v>
      </c>
      <c r="B905" s="8" t="s">
        <v>1458</v>
      </c>
      <c r="C905" s="8" t="str">
        <f>"202206013118"</f>
        <v>202206013118</v>
      </c>
      <c r="D905" s="9" t="s">
        <v>8</v>
      </c>
      <c r="E905" s="8" t="s">
        <v>9</v>
      </c>
    </row>
    <row r="906" spans="1:5" ht="12.95" customHeight="1">
      <c r="A906" s="8">
        <v>903</v>
      </c>
      <c r="B906" s="8" t="s">
        <v>1459</v>
      </c>
      <c r="C906" s="8" t="str">
        <f>"202206013119"</f>
        <v>202206013119</v>
      </c>
      <c r="D906" s="9" t="s">
        <v>1460</v>
      </c>
      <c r="E906" s="10"/>
    </row>
    <row r="907" spans="1:5" ht="12.95" customHeight="1">
      <c r="A907" s="8">
        <v>904</v>
      </c>
      <c r="B907" s="8" t="s">
        <v>1461</v>
      </c>
      <c r="C907" s="8" t="str">
        <f>"202206013120"</f>
        <v>202206013120</v>
      </c>
      <c r="D907" s="9" t="s">
        <v>1462</v>
      </c>
      <c r="E907" s="10"/>
    </row>
    <row r="908" spans="1:5" ht="12.95" customHeight="1">
      <c r="A908" s="8">
        <v>905</v>
      </c>
      <c r="B908" s="8" t="s">
        <v>1463</v>
      </c>
      <c r="C908" s="8" t="str">
        <f>"202206013121"</f>
        <v>202206013121</v>
      </c>
      <c r="D908" s="9" t="s">
        <v>8</v>
      </c>
      <c r="E908" s="8" t="s">
        <v>9</v>
      </c>
    </row>
    <row r="909" spans="1:5" ht="12.95" customHeight="1">
      <c r="A909" s="8">
        <v>906</v>
      </c>
      <c r="B909" s="8" t="s">
        <v>1464</v>
      </c>
      <c r="C909" s="8" t="str">
        <f>"202206013122"</f>
        <v>202206013122</v>
      </c>
      <c r="D909" s="9" t="s">
        <v>1465</v>
      </c>
      <c r="E909" s="10"/>
    </row>
    <row r="910" spans="1:5" ht="12.95" customHeight="1">
      <c r="A910" s="8">
        <v>907</v>
      </c>
      <c r="B910" s="8" t="s">
        <v>1466</v>
      </c>
      <c r="C910" s="8" t="str">
        <f>"202206013123"</f>
        <v>202206013123</v>
      </c>
      <c r="D910" s="9" t="s">
        <v>8</v>
      </c>
      <c r="E910" s="8" t="s">
        <v>9</v>
      </c>
    </row>
    <row r="911" spans="1:5" ht="12.95" customHeight="1">
      <c r="A911" s="8">
        <v>908</v>
      </c>
      <c r="B911" s="8" t="s">
        <v>1467</v>
      </c>
      <c r="C911" s="8" t="str">
        <f>"202206013124"</f>
        <v>202206013124</v>
      </c>
      <c r="D911" s="9" t="s">
        <v>1468</v>
      </c>
      <c r="E911" s="10"/>
    </row>
    <row r="912" spans="1:5" ht="12.95" customHeight="1">
      <c r="A912" s="8">
        <v>909</v>
      </c>
      <c r="B912" s="8" t="s">
        <v>1469</v>
      </c>
      <c r="C912" s="8" t="str">
        <f>"202206013125"</f>
        <v>202206013125</v>
      </c>
      <c r="D912" s="9" t="s">
        <v>8</v>
      </c>
      <c r="E912" s="8" t="s">
        <v>9</v>
      </c>
    </row>
    <row r="913" spans="1:5" ht="12.95" customHeight="1">
      <c r="A913" s="8">
        <v>910</v>
      </c>
      <c r="B913" s="8" t="s">
        <v>1470</v>
      </c>
      <c r="C913" s="8" t="str">
        <f>"202206013126"</f>
        <v>202206013126</v>
      </c>
      <c r="D913" s="9" t="s">
        <v>8</v>
      </c>
      <c r="E913" s="8" t="s">
        <v>9</v>
      </c>
    </row>
    <row r="914" spans="1:5" ht="12.95" customHeight="1">
      <c r="A914" s="8">
        <v>911</v>
      </c>
      <c r="B914" s="8" t="s">
        <v>1471</v>
      </c>
      <c r="C914" s="8" t="str">
        <f>"202206013127"</f>
        <v>202206013127</v>
      </c>
      <c r="D914" s="9" t="s">
        <v>8</v>
      </c>
      <c r="E914" s="8" t="s">
        <v>9</v>
      </c>
    </row>
    <row r="915" spans="1:5" ht="12.95" customHeight="1">
      <c r="A915" s="8">
        <v>912</v>
      </c>
      <c r="B915" s="8" t="s">
        <v>1472</v>
      </c>
      <c r="C915" s="8" t="str">
        <f>"202206013128"</f>
        <v>202206013128</v>
      </c>
      <c r="D915" s="9" t="s">
        <v>1473</v>
      </c>
      <c r="E915" s="10"/>
    </row>
    <row r="916" spans="1:5" ht="12.95" customHeight="1">
      <c r="A916" s="8">
        <v>913</v>
      </c>
      <c r="B916" s="8" t="s">
        <v>1474</v>
      </c>
      <c r="C916" s="8" t="str">
        <f>"202206013129"</f>
        <v>202206013129</v>
      </c>
      <c r="D916" s="9" t="s">
        <v>1475</v>
      </c>
      <c r="E916" s="10"/>
    </row>
    <row r="917" spans="1:5" ht="12.95" customHeight="1">
      <c r="A917" s="8">
        <v>914</v>
      </c>
      <c r="B917" s="8" t="s">
        <v>1476</v>
      </c>
      <c r="C917" s="8" t="str">
        <f>"202206013130"</f>
        <v>202206013130</v>
      </c>
      <c r="D917" s="9" t="s">
        <v>8</v>
      </c>
      <c r="E917" s="8" t="s">
        <v>9</v>
      </c>
    </row>
    <row r="918" spans="1:5" ht="12.95" customHeight="1">
      <c r="A918" s="8">
        <v>915</v>
      </c>
      <c r="B918" s="8" t="s">
        <v>1477</v>
      </c>
      <c r="C918" s="8" t="str">
        <f>"202206013201"</f>
        <v>202206013201</v>
      </c>
      <c r="D918" s="9" t="s">
        <v>8</v>
      </c>
      <c r="E918" s="8" t="s">
        <v>9</v>
      </c>
    </row>
    <row r="919" spans="1:5" ht="12.95" customHeight="1">
      <c r="A919" s="8">
        <v>916</v>
      </c>
      <c r="B919" s="8" t="s">
        <v>1478</v>
      </c>
      <c r="C919" s="8" t="str">
        <f>"202206013202"</f>
        <v>202206013202</v>
      </c>
      <c r="D919" s="9" t="s">
        <v>8</v>
      </c>
      <c r="E919" s="8" t="s">
        <v>9</v>
      </c>
    </row>
    <row r="920" spans="1:5" ht="12.95" customHeight="1">
      <c r="A920" s="8">
        <v>917</v>
      </c>
      <c r="B920" s="8" t="s">
        <v>1479</v>
      </c>
      <c r="C920" s="8" t="str">
        <f>"202206013203"</f>
        <v>202206013203</v>
      </c>
      <c r="D920" s="9" t="s">
        <v>1480</v>
      </c>
      <c r="E920" s="10"/>
    </row>
    <row r="921" spans="1:5" ht="12.95" customHeight="1">
      <c r="A921" s="8">
        <v>918</v>
      </c>
      <c r="B921" s="8" t="s">
        <v>1481</v>
      </c>
      <c r="C921" s="8" t="str">
        <f>"202206013204"</f>
        <v>202206013204</v>
      </c>
      <c r="D921" s="9" t="s">
        <v>1482</v>
      </c>
      <c r="E921" s="10"/>
    </row>
    <row r="922" spans="1:5" ht="12.95" customHeight="1">
      <c r="A922" s="8">
        <v>919</v>
      </c>
      <c r="B922" s="8" t="s">
        <v>1483</v>
      </c>
      <c r="C922" s="8" t="str">
        <f>"202206013205"</f>
        <v>202206013205</v>
      </c>
      <c r="D922" s="9" t="s">
        <v>1484</v>
      </c>
      <c r="E922" s="10"/>
    </row>
    <row r="923" spans="1:5" ht="12.95" customHeight="1">
      <c r="A923" s="8">
        <v>920</v>
      </c>
      <c r="B923" s="8" t="s">
        <v>1485</v>
      </c>
      <c r="C923" s="8" t="str">
        <f>"202206013206"</f>
        <v>202206013206</v>
      </c>
      <c r="D923" s="9" t="s">
        <v>1486</v>
      </c>
      <c r="E923" s="10"/>
    </row>
    <row r="924" spans="1:5" ht="12.95" customHeight="1">
      <c r="A924" s="8">
        <v>921</v>
      </c>
      <c r="B924" s="8" t="s">
        <v>1487</v>
      </c>
      <c r="C924" s="8" t="str">
        <f>"202206013207"</f>
        <v>202206013207</v>
      </c>
      <c r="D924" s="9" t="s">
        <v>1488</v>
      </c>
      <c r="E924" s="10"/>
    </row>
    <row r="925" spans="1:5" ht="12.95" customHeight="1">
      <c r="A925" s="8">
        <v>922</v>
      </c>
      <c r="B925" s="8" t="s">
        <v>1489</v>
      </c>
      <c r="C925" s="8" t="str">
        <f>"202206013208"</f>
        <v>202206013208</v>
      </c>
      <c r="D925" s="9" t="s">
        <v>1490</v>
      </c>
      <c r="E925" s="10"/>
    </row>
    <row r="926" spans="1:5" ht="12.95" customHeight="1">
      <c r="A926" s="8">
        <v>923</v>
      </c>
      <c r="B926" s="8" t="s">
        <v>1491</v>
      </c>
      <c r="C926" s="8" t="str">
        <f>"202206013209"</f>
        <v>202206013209</v>
      </c>
      <c r="D926" s="9" t="s">
        <v>8</v>
      </c>
      <c r="E926" s="8" t="s">
        <v>9</v>
      </c>
    </row>
    <row r="927" spans="1:5" ht="12.95" customHeight="1">
      <c r="A927" s="8">
        <v>924</v>
      </c>
      <c r="B927" s="8" t="s">
        <v>1492</v>
      </c>
      <c r="C927" s="8" t="str">
        <f>"202206013210"</f>
        <v>202206013210</v>
      </c>
      <c r="D927" s="9" t="s">
        <v>8</v>
      </c>
      <c r="E927" s="8" t="s">
        <v>9</v>
      </c>
    </row>
    <row r="928" spans="1:5" ht="12.95" customHeight="1">
      <c r="A928" s="8">
        <v>925</v>
      </c>
      <c r="B928" s="8" t="s">
        <v>1493</v>
      </c>
      <c r="C928" s="8" t="str">
        <f>"202206013211"</f>
        <v>202206013211</v>
      </c>
      <c r="D928" s="9" t="s">
        <v>8</v>
      </c>
      <c r="E928" s="8" t="s">
        <v>9</v>
      </c>
    </row>
    <row r="929" spans="1:5" ht="12.95" customHeight="1">
      <c r="A929" s="8">
        <v>926</v>
      </c>
      <c r="B929" s="8" t="s">
        <v>1494</v>
      </c>
      <c r="C929" s="8" t="str">
        <f>"202206013212"</f>
        <v>202206013212</v>
      </c>
      <c r="D929" s="9" t="s">
        <v>1495</v>
      </c>
      <c r="E929" s="10"/>
    </row>
    <row r="930" spans="1:5" ht="12.95" customHeight="1">
      <c r="A930" s="8">
        <v>927</v>
      </c>
      <c r="B930" s="8" t="s">
        <v>1496</v>
      </c>
      <c r="C930" s="8" t="str">
        <f>"202206013213"</f>
        <v>202206013213</v>
      </c>
      <c r="D930" s="9" t="s">
        <v>8</v>
      </c>
      <c r="E930" s="8" t="s">
        <v>9</v>
      </c>
    </row>
    <row r="931" spans="1:5" ht="12.95" customHeight="1">
      <c r="A931" s="8">
        <v>928</v>
      </c>
      <c r="B931" s="8" t="s">
        <v>1497</v>
      </c>
      <c r="C931" s="8" t="str">
        <f>"202206013214"</f>
        <v>202206013214</v>
      </c>
      <c r="D931" s="9" t="s">
        <v>1498</v>
      </c>
      <c r="E931" s="10"/>
    </row>
    <row r="932" spans="1:5" ht="12.95" customHeight="1">
      <c r="A932" s="8">
        <v>929</v>
      </c>
      <c r="B932" s="8" t="s">
        <v>1499</v>
      </c>
      <c r="C932" s="8" t="str">
        <f>"202206013215"</f>
        <v>202206013215</v>
      </c>
      <c r="D932" s="9" t="s">
        <v>1500</v>
      </c>
      <c r="E932" s="10"/>
    </row>
    <row r="933" spans="1:5" ht="12.95" customHeight="1">
      <c r="A933" s="8">
        <v>930</v>
      </c>
      <c r="B933" s="8" t="s">
        <v>1501</v>
      </c>
      <c r="C933" s="8" t="str">
        <f>"202206013216"</f>
        <v>202206013216</v>
      </c>
      <c r="D933" s="9" t="s">
        <v>1502</v>
      </c>
      <c r="E933" s="10"/>
    </row>
    <row r="934" spans="1:5" ht="12.95" customHeight="1">
      <c r="A934" s="8">
        <v>931</v>
      </c>
      <c r="B934" s="8" t="s">
        <v>1503</v>
      </c>
      <c r="C934" s="8" t="str">
        <f>"202206013217"</f>
        <v>202206013217</v>
      </c>
      <c r="D934" s="9" t="s">
        <v>1504</v>
      </c>
      <c r="E934" s="10"/>
    </row>
    <row r="935" spans="1:5" ht="12.95" customHeight="1">
      <c r="A935" s="8">
        <v>932</v>
      </c>
      <c r="B935" s="8" t="s">
        <v>1505</v>
      </c>
      <c r="C935" s="8" t="str">
        <f>"202206013218"</f>
        <v>202206013218</v>
      </c>
      <c r="D935" s="9" t="s">
        <v>1506</v>
      </c>
      <c r="E935" s="10"/>
    </row>
    <row r="936" spans="1:5" ht="12.95" customHeight="1">
      <c r="A936" s="8">
        <v>933</v>
      </c>
      <c r="B936" s="8" t="s">
        <v>1507</v>
      </c>
      <c r="C936" s="8" t="str">
        <f>"202206013219"</f>
        <v>202206013219</v>
      </c>
      <c r="D936" s="9" t="s">
        <v>8</v>
      </c>
      <c r="E936" s="8" t="s">
        <v>9</v>
      </c>
    </row>
    <row r="937" spans="1:5" ht="12.95" customHeight="1">
      <c r="A937" s="8">
        <v>934</v>
      </c>
      <c r="B937" s="8" t="s">
        <v>1508</v>
      </c>
      <c r="C937" s="8" t="str">
        <f>"202206013220"</f>
        <v>202206013220</v>
      </c>
      <c r="D937" s="9" t="s">
        <v>1509</v>
      </c>
      <c r="E937" s="10"/>
    </row>
    <row r="938" spans="1:5" ht="12.95" customHeight="1">
      <c r="A938" s="8">
        <v>935</v>
      </c>
      <c r="B938" s="8" t="s">
        <v>1510</v>
      </c>
      <c r="C938" s="8" t="str">
        <f>"202206013221"</f>
        <v>202206013221</v>
      </c>
      <c r="D938" s="9" t="s">
        <v>1511</v>
      </c>
      <c r="E938" s="10"/>
    </row>
    <row r="939" spans="1:5" ht="12.95" customHeight="1">
      <c r="A939" s="8">
        <v>936</v>
      </c>
      <c r="B939" s="8" t="s">
        <v>1512</v>
      </c>
      <c r="C939" s="8" t="str">
        <f>"202206013222"</f>
        <v>202206013222</v>
      </c>
      <c r="D939" s="9" t="s">
        <v>8</v>
      </c>
      <c r="E939" s="8" t="s">
        <v>9</v>
      </c>
    </row>
    <row r="940" spans="1:5" ht="12.95" customHeight="1">
      <c r="A940" s="8">
        <v>937</v>
      </c>
      <c r="B940" s="8" t="s">
        <v>1513</v>
      </c>
      <c r="C940" s="8" t="str">
        <f>"202206013223"</f>
        <v>202206013223</v>
      </c>
      <c r="D940" s="9" t="s">
        <v>8</v>
      </c>
      <c r="E940" s="8" t="s">
        <v>9</v>
      </c>
    </row>
    <row r="941" spans="1:5" ht="12.95" customHeight="1">
      <c r="A941" s="8">
        <v>938</v>
      </c>
      <c r="B941" s="8" t="s">
        <v>1514</v>
      </c>
      <c r="C941" s="8" t="str">
        <f>"202206013224"</f>
        <v>202206013224</v>
      </c>
      <c r="D941" s="9" t="s">
        <v>8</v>
      </c>
      <c r="E941" s="8" t="s">
        <v>9</v>
      </c>
    </row>
    <row r="942" spans="1:5" ht="12.95" customHeight="1">
      <c r="A942" s="8">
        <v>939</v>
      </c>
      <c r="B942" s="8" t="s">
        <v>853</v>
      </c>
      <c r="C942" s="8" t="str">
        <f>"202206013225"</f>
        <v>202206013225</v>
      </c>
      <c r="D942" s="9" t="s">
        <v>1515</v>
      </c>
      <c r="E942" s="10"/>
    </row>
    <row r="943" spans="1:5" ht="12.95" customHeight="1">
      <c r="A943" s="8">
        <v>940</v>
      </c>
      <c r="B943" s="8" t="s">
        <v>1516</v>
      </c>
      <c r="C943" s="8" t="str">
        <f>"202206013226"</f>
        <v>202206013226</v>
      </c>
      <c r="D943" s="9" t="s">
        <v>1517</v>
      </c>
      <c r="E943" s="10"/>
    </row>
    <row r="944" spans="1:5" ht="12.95" customHeight="1">
      <c r="A944" s="8">
        <v>941</v>
      </c>
      <c r="B944" s="8" t="s">
        <v>1518</v>
      </c>
      <c r="C944" s="8" t="str">
        <f>"202206013227"</f>
        <v>202206013227</v>
      </c>
      <c r="D944" s="9" t="s">
        <v>877</v>
      </c>
      <c r="E944" s="10"/>
    </row>
    <row r="945" spans="1:5" ht="12.95" customHeight="1">
      <c r="A945" s="8">
        <v>942</v>
      </c>
      <c r="B945" s="8" t="s">
        <v>1519</v>
      </c>
      <c r="C945" s="8" t="str">
        <f>"202206013228"</f>
        <v>202206013228</v>
      </c>
      <c r="D945" s="9" t="s">
        <v>8</v>
      </c>
      <c r="E945" s="8" t="s">
        <v>9</v>
      </c>
    </row>
    <row r="946" spans="1:5" ht="12.95" customHeight="1">
      <c r="A946" s="8">
        <v>943</v>
      </c>
      <c r="B946" s="8" t="s">
        <v>1520</v>
      </c>
      <c r="C946" s="8" t="str">
        <f>"202206013229"</f>
        <v>202206013229</v>
      </c>
      <c r="D946" s="9" t="s">
        <v>1521</v>
      </c>
      <c r="E946" s="10"/>
    </row>
    <row r="947" spans="1:5" ht="12.95" customHeight="1">
      <c r="A947" s="8">
        <v>944</v>
      </c>
      <c r="B947" s="8" t="s">
        <v>1522</v>
      </c>
      <c r="C947" s="8" t="str">
        <f>"202206013230"</f>
        <v>202206013230</v>
      </c>
      <c r="D947" s="9" t="s">
        <v>1523</v>
      </c>
      <c r="E947" s="10"/>
    </row>
    <row r="948" spans="1:5" ht="12.95" customHeight="1">
      <c r="A948" s="8">
        <v>945</v>
      </c>
      <c r="B948" s="8" t="s">
        <v>1524</v>
      </c>
      <c r="C948" s="8" t="str">
        <f>"202206013301"</f>
        <v>202206013301</v>
      </c>
      <c r="D948" s="9" t="s">
        <v>1525</v>
      </c>
      <c r="E948" s="10"/>
    </row>
    <row r="949" spans="1:5" ht="12.95" customHeight="1">
      <c r="A949" s="8">
        <v>946</v>
      </c>
      <c r="B949" s="8" t="s">
        <v>1526</v>
      </c>
      <c r="C949" s="8" t="str">
        <f>"202206013302"</f>
        <v>202206013302</v>
      </c>
      <c r="D949" s="9" t="s">
        <v>8</v>
      </c>
      <c r="E949" s="8" t="s">
        <v>9</v>
      </c>
    </row>
    <row r="950" spans="1:5" ht="12.95" customHeight="1">
      <c r="A950" s="8">
        <v>947</v>
      </c>
      <c r="B950" s="8" t="s">
        <v>1527</v>
      </c>
      <c r="C950" s="8" t="str">
        <f>"202206013303"</f>
        <v>202206013303</v>
      </c>
      <c r="D950" s="9" t="s">
        <v>8</v>
      </c>
      <c r="E950" s="8" t="s">
        <v>9</v>
      </c>
    </row>
    <row r="951" spans="1:5" ht="12.95" customHeight="1">
      <c r="A951" s="8">
        <v>948</v>
      </c>
      <c r="B951" s="8" t="s">
        <v>1528</v>
      </c>
      <c r="C951" s="8" t="str">
        <f>"202206013304"</f>
        <v>202206013304</v>
      </c>
      <c r="D951" s="9" t="s">
        <v>8</v>
      </c>
      <c r="E951" s="8" t="s">
        <v>9</v>
      </c>
    </row>
    <row r="952" spans="1:5" ht="12.95" customHeight="1">
      <c r="A952" s="8">
        <v>949</v>
      </c>
      <c r="B952" s="8" t="s">
        <v>1529</v>
      </c>
      <c r="C952" s="8" t="str">
        <f>"202206013305"</f>
        <v>202206013305</v>
      </c>
      <c r="D952" s="9" t="s">
        <v>1530</v>
      </c>
      <c r="E952" s="10"/>
    </row>
    <row r="953" spans="1:5" ht="12.95" customHeight="1">
      <c r="A953" s="8">
        <v>950</v>
      </c>
      <c r="B953" s="8" t="s">
        <v>1531</v>
      </c>
      <c r="C953" s="8" t="str">
        <f>"202206013306"</f>
        <v>202206013306</v>
      </c>
      <c r="D953" s="9" t="s">
        <v>8</v>
      </c>
      <c r="E953" s="8" t="s">
        <v>9</v>
      </c>
    </row>
    <row r="954" spans="1:5" ht="12.95" customHeight="1">
      <c r="A954" s="8">
        <v>951</v>
      </c>
      <c r="B954" s="8" t="s">
        <v>1532</v>
      </c>
      <c r="C954" s="8" t="str">
        <f>"202206013307"</f>
        <v>202206013307</v>
      </c>
      <c r="D954" s="9" t="s">
        <v>1533</v>
      </c>
      <c r="E954" s="10"/>
    </row>
    <row r="955" spans="1:5" ht="12.95" customHeight="1">
      <c r="A955" s="8">
        <v>952</v>
      </c>
      <c r="B955" s="8" t="s">
        <v>1534</v>
      </c>
      <c r="C955" s="8" t="str">
        <f>"202206013308"</f>
        <v>202206013308</v>
      </c>
      <c r="D955" s="9" t="s">
        <v>1535</v>
      </c>
      <c r="E955" s="10"/>
    </row>
    <row r="956" spans="1:5" ht="12.95" customHeight="1">
      <c r="A956" s="8">
        <v>953</v>
      </c>
      <c r="B956" s="8" t="s">
        <v>1536</v>
      </c>
      <c r="C956" s="8" t="str">
        <f>"202206013309"</f>
        <v>202206013309</v>
      </c>
      <c r="D956" s="9" t="s">
        <v>1537</v>
      </c>
      <c r="E956" s="10"/>
    </row>
    <row r="957" spans="1:5" ht="12.95" customHeight="1">
      <c r="A957" s="8">
        <v>954</v>
      </c>
      <c r="B957" s="8" t="s">
        <v>1538</v>
      </c>
      <c r="C957" s="8" t="str">
        <f>"202206013310"</f>
        <v>202206013310</v>
      </c>
      <c r="D957" s="9" t="s">
        <v>1539</v>
      </c>
      <c r="E957" s="10"/>
    </row>
    <row r="958" spans="1:5" ht="12.95" customHeight="1">
      <c r="A958" s="8">
        <v>955</v>
      </c>
      <c r="B958" s="8" t="s">
        <v>1540</v>
      </c>
      <c r="C958" s="8" t="str">
        <f>"202206013311"</f>
        <v>202206013311</v>
      </c>
      <c r="D958" s="9" t="s">
        <v>1541</v>
      </c>
      <c r="E958" s="10"/>
    </row>
    <row r="959" spans="1:5" ht="12.95" customHeight="1">
      <c r="A959" s="8">
        <v>956</v>
      </c>
      <c r="B959" s="8" t="s">
        <v>1542</v>
      </c>
      <c r="C959" s="8" t="str">
        <f>"202206013312"</f>
        <v>202206013312</v>
      </c>
      <c r="D959" s="9" t="s">
        <v>1543</v>
      </c>
      <c r="E959" s="10"/>
    </row>
    <row r="960" spans="1:5" ht="12.95" customHeight="1">
      <c r="A960" s="8">
        <v>957</v>
      </c>
      <c r="B960" s="8" t="s">
        <v>1544</v>
      </c>
      <c r="C960" s="8" t="str">
        <f>"202206013313"</f>
        <v>202206013313</v>
      </c>
      <c r="D960" s="9" t="s">
        <v>1545</v>
      </c>
      <c r="E960" s="10"/>
    </row>
    <row r="961" spans="1:5" ht="12.95" customHeight="1">
      <c r="A961" s="8">
        <v>958</v>
      </c>
      <c r="B961" s="8" t="s">
        <v>1546</v>
      </c>
      <c r="C961" s="8" t="str">
        <f>"202206013314"</f>
        <v>202206013314</v>
      </c>
      <c r="D961" s="9" t="s">
        <v>1547</v>
      </c>
      <c r="E961" s="10"/>
    </row>
    <row r="962" spans="1:5" ht="12.95" customHeight="1">
      <c r="A962" s="8">
        <v>959</v>
      </c>
      <c r="B962" s="8" t="s">
        <v>1548</v>
      </c>
      <c r="C962" s="8" t="str">
        <f>"202206013315"</f>
        <v>202206013315</v>
      </c>
      <c r="D962" s="9" t="s">
        <v>8</v>
      </c>
      <c r="E962" s="8" t="s">
        <v>9</v>
      </c>
    </row>
    <row r="963" spans="1:5" ht="12.95" customHeight="1">
      <c r="A963" s="8">
        <v>960</v>
      </c>
      <c r="B963" s="8" t="s">
        <v>1549</v>
      </c>
      <c r="C963" s="8" t="str">
        <f>"202206013316"</f>
        <v>202206013316</v>
      </c>
      <c r="D963" s="9" t="s">
        <v>1550</v>
      </c>
      <c r="E963" s="10"/>
    </row>
    <row r="964" spans="1:5" ht="12.95" customHeight="1">
      <c r="A964" s="8">
        <v>961</v>
      </c>
      <c r="B964" s="8" t="s">
        <v>1551</v>
      </c>
      <c r="C964" s="8" t="str">
        <f>"202206013317"</f>
        <v>202206013317</v>
      </c>
      <c r="D964" s="9" t="s">
        <v>1552</v>
      </c>
      <c r="E964" s="10"/>
    </row>
    <row r="965" spans="1:5" ht="12.95" customHeight="1">
      <c r="A965" s="8">
        <v>962</v>
      </c>
      <c r="B965" s="8" t="s">
        <v>1553</v>
      </c>
      <c r="C965" s="8" t="str">
        <f>"202206013318"</f>
        <v>202206013318</v>
      </c>
      <c r="D965" s="9" t="s">
        <v>8</v>
      </c>
      <c r="E965" s="8" t="s">
        <v>9</v>
      </c>
    </row>
    <row r="966" spans="1:5" ht="12.95" customHeight="1">
      <c r="A966" s="8">
        <v>963</v>
      </c>
      <c r="B966" s="8" t="s">
        <v>1554</v>
      </c>
      <c r="C966" s="8" t="str">
        <f>"202206013319"</f>
        <v>202206013319</v>
      </c>
      <c r="D966" s="9" t="s">
        <v>1480</v>
      </c>
      <c r="E966" s="10"/>
    </row>
    <row r="967" spans="1:5" ht="12.95" customHeight="1">
      <c r="A967" s="8">
        <v>964</v>
      </c>
      <c r="B967" s="8" t="s">
        <v>1555</v>
      </c>
      <c r="C967" s="8" t="str">
        <f>"202206013320"</f>
        <v>202206013320</v>
      </c>
      <c r="D967" s="9" t="s">
        <v>1556</v>
      </c>
      <c r="E967" s="10"/>
    </row>
    <row r="968" spans="1:5" ht="12.95" customHeight="1">
      <c r="A968" s="8">
        <v>965</v>
      </c>
      <c r="B968" s="8" t="s">
        <v>1557</v>
      </c>
      <c r="C968" s="8" t="str">
        <f>"202206013321"</f>
        <v>202206013321</v>
      </c>
      <c r="D968" s="9" t="s">
        <v>1558</v>
      </c>
      <c r="E968" s="10"/>
    </row>
    <row r="969" spans="1:5" ht="12.95" customHeight="1">
      <c r="A969" s="8">
        <v>966</v>
      </c>
      <c r="B969" s="8" t="s">
        <v>1559</v>
      </c>
      <c r="C969" s="8" t="str">
        <f>"202206013322"</f>
        <v>202206013322</v>
      </c>
      <c r="D969" s="9" t="s">
        <v>8</v>
      </c>
      <c r="E969" s="8" t="s">
        <v>9</v>
      </c>
    </row>
    <row r="970" spans="1:5" ht="12.95" customHeight="1">
      <c r="A970" s="8">
        <v>967</v>
      </c>
      <c r="B970" s="8" t="s">
        <v>1560</v>
      </c>
      <c r="C970" s="8" t="str">
        <f>"202206013323"</f>
        <v>202206013323</v>
      </c>
      <c r="D970" s="9" t="s">
        <v>8</v>
      </c>
      <c r="E970" s="8" t="s">
        <v>9</v>
      </c>
    </row>
    <row r="971" spans="1:5" ht="12.95" customHeight="1">
      <c r="A971" s="8">
        <v>968</v>
      </c>
      <c r="B971" s="8" t="s">
        <v>1561</v>
      </c>
      <c r="C971" s="8" t="str">
        <f>"202206013324"</f>
        <v>202206013324</v>
      </c>
      <c r="D971" s="9" t="s">
        <v>8</v>
      </c>
      <c r="E971" s="8" t="s">
        <v>9</v>
      </c>
    </row>
    <row r="972" spans="1:5" ht="12.95" customHeight="1">
      <c r="A972" s="8">
        <v>969</v>
      </c>
      <c r="B972" s="8" t="s">
        <v>1562</v>
      </c>
      <c r="C972" s="8" t="str">
        <f>"202206013325"</f>
        <v>202206013325</v>
      </c>
      <c r="D972" s="9" t="s">
        <v>1563</v>
      </c>
      <c r="E972" s="10"/>
    </row>
    <row r="973" spans="1:5" ht="12.95" customHeight="1">
      <c r="A973" s="8">
        <v>970</v>
      </c>
      <c r="B973" s="8" t="s">
        <v>1564</v>
      </c>
      <c r="C973" s="8" t="str">
        <f>"202206013326"</f>
        <v>202206013326</v>
      </c>
      <c r="D973" s="9" t="s">
        <v>1565</v>
      </c>
      <c r="E973" s="10"/>
    </row>
    <row r="974" spans="1:5" ht="12.95" customHeight="1">
      <c r="A974" s="8">
        <v>971</v>
      </c>
      <c r="B974" s="8" t="s">
        <v>1566</v>
      </c>
      <c r="C974" s="8" t="str">
        <f>"202206013327"</f>
        <v>202206013327</v>
      </c>
      <c r="D974" s="9" t="s">
        <v>1567</v>
      </c>
      <c r="E974" s="10"/>
    </row>
    <row r="975" spans="1:5" ht="12.95" customHeight="1">
      <c r="A975" s="8">
        <v>972</v>
      </c>
      <c r="B975" s="8" t="s">
        <v>1568</v>
      </c>
      <c r="C975" s="8" t="str">
        <f>"202206013328"</f>
        <v>202206013328</v>
      </c>
      <c r="D975" s="9" t="s">
        <v>1569</v>
      </c>
      <c r="E975" s="10"/>
    </row>
    <row r="976" spans="1:5" ht="12.95" customHeight="1">
      <c r="A976" s="8">
        <v>973</v>
      </c>
      <c r="B976" s="8" t="s">
        <v>1570</v>
      </c>
      <c r="C976" s="8" t="str">
        <f>"202206013329"</f>
        <v>202206013329</v>
      </c>
      <c r="D976" s="9" t="s">
        <v>1571</v>
      </c>
      <c r="E976" s="10"/>
    </row>
    <row r="977" spans="1:5" ht="12.95" customHeight="1">
      <c r="A977" s="8">
        <v>974</v>
      </c>
      <c r="B977" s="8" t="s">
        <v>1572</v>
      </c>
      <c r="C977" s="8" t="str">
        <f>"202206013330"</f>
        <v>202206013330</v>
      </c>
      <c r="D977" s="9" t="s">
        <v>1573</v>
      </c>
      <c r="E977" s="10"/>
    </row>
    <row r="978" spans="1:5" ht="12.95" customHeight="1">
      <c r="A978" s="8">
        <v>975</v>
      </c>
      <c r="B978" s="8" t="s">
        <v>1574</v>
      </c>
      <c r="C978" s="8" t="str">
        <f>"202206013401"</f>
        <v>202206013401</v>
      </c>
      <c r="D978" s="9" t="s">
        <v>1575</v>
      </c>
      <c r="E978" s="10"/>
    </row>
    <row r="979" spans="1:5" ht="12.95" customHeight="1">
      <c r="A979" s="8">
        <v>976</v>
      </c>
      <c r="B979" s="8" t="s">
        <v>1576</v>
      </c>
      <c r="C979" s="8" t="str">
        <f>"202206013402"</f>
        <v>202206013402</v>
      </c>
      <c r="D979" s="9" t="s">
        <v>1577</v>
      </c>
      <c r="E979" s="10"/>
    </row>
    <row r="980" spans="1:5" ht="12.95" customHeight="1">
      <c r="A980" s="8">
        <v>977</v>
      </c>
      <c r="B980" s="8" t="s">
        <v>1578</v>
      </c>
      <c r="C980" s="8" t="str">
        <f>"202206013403"</f>
        <v>202206013403</v>
      </c>
      <c r="D980" s="9" t="s">
        <v>1579</v>
      </c>
      <c r="E980" s="10"/>
    </row>
    <row r="981" spans="1:5" ht="12.95" customHeight="1">
      <c r="A981" s="8">
        <v>978</v>
      </c>
      <c r="B981" s="8" t="s">
        <v>1580</v>
      </c>
      <c r="C981" s="8" t="str">
        <f>"202206013404"</f>
        <v>202206013404</v>
      </c>
      <c r="D981" s="9" t="s">
        <v>1581</v>
      </c>
      <c r="E981" s="10"/>
    </row>
    <row r="982" spans="1:5" ht="12.95" customHeight="1">
      <c r="A982" s="8">
        <v>979</v>
      </c>
      <c r="B982" s="8" t="s">
        <v>1582</v>
      </c>
      <c r="C982" s="8" t="str">
        <f>"202206013405"</f>
        <v>202206013405</v>
      </c>
      <c r="D982" s="9" t="s">
        <v>1583</v>
      </c>
      <c r="E982" s="10"/>
    </row>
    <row r="983" spans="1:5" ht="12.95" customHeight="1">
      <c r="A983" s="8">
        <v>980</v>
      </c>
      <c r="B983" s="8" t="s">
        <v>1584</v>
      </c>
      <c r="C983" s="8" t="str">
        <f>"202206013406"</f>
        <v>202206013406</v>
      </c>
      <c r="D983" s="9" t="s">
        <v>8</v>
      </c>
      <c r="E983" s="8" t="s">
        <v>9</v>
      </c>
    </row>
    <row r="984" spans="1:5" ht="12.95" customHeight="1">
      <c r="A984" s="8">
        <v>981</v>
      </c>
      <c r="B984" s="8" t="s">
        <v>1585</v>
      </c>
      <c r="C984" s="8" t="str">
        <f>"202206013407"</f>
        <v>202206013407</v>
      </c>
      <c r="D984" s="9" t="s">
        <v>1586</v>
      </c>
      <c r="E984" s="10"/>
    </row>
    <row r="985" spans="1:5" ht="12.95" customHeight="1">
      <c r="A985" s="8">
        <v>982</v>
      </c>
      <c r="B985" s="8" t="s">
        <v>1587</v>
      </c>
      <c r="C985" s="8" t="str">
        <f>"202206013408"</f>
        <v>202206013408</v>
      </c>
      <c r="D985" s="9" t="s">
        <v>8</v>
      </c>
      <c r="E985" s="8" t="s">
        <v>9</v>
      </c>
    </row>
    <row r="986" spans="1:5" ht="12.95" customHeight="1">
      <c r="A986" s="8">
        <v>983</v>
      </c>
      <c r="B986" s="8" t="s">
        <v>1588</v>
      </c>
      <c r="C986" s="8" t="str">
        <f>"202206013409"</f>
        <v>202206013409</v>
      </c>
      <c r="D986" s="9" t="s">
        <v>1589</v>
      </c>
      <c r="E986" s="10"/>
    </row>
    <row r="987" spans="1:5" ht="12.95" customHeight="1">
      <c r="A987" s="8">
        <v>984</v>
      </c>
      <c r="B987" s="8" t="s">
        <v>1590</v>
      </c>
      <c r="C987" s="8" t="str">
        <f>"202206013410"</f>
        <v>202206013410</v>
      </c>
      <c r="D987" s="9" t="s">
        <v>1591</v>
      </c>
      <c r="E987" s="10"/>
    </row>
    <row r="988" spans="1:5" ht="12.95" customHeight="1">
      <c r="A988" s="8">
        <v>985</v>
      </c>
      <c r="B988" s="8" t="s">
        <v>1592</v>
      </c>
      <c r="C988" s="8" t="str">
        <f>"202206013411"</f>
        <v>202206013411</v>
      </c>
      <c r="D988" s="9" t="s">
        <v>1593</v>
      </c>
      <c r="E988" s="10"/>
    </row>
    <row r="989" spans="1:5" ht="12.95" customHeight="1">
      <c r="A989" s="8">
        <v>986</v>
      </c>
      <c r="B989" s="8" t="s">
        <v>1594</v>
      </c>
      <c r="C989" s="8" t="str">
        <f>"202206013412"</f>
        <v>202206013412</v>
      </c>
      <c r="D989" s="9" t="s">
        <v>1595</v>
      </c>
      <c r="E989" s="10"/>
    </row>
    <row r="990" spans="1:5" ht="12.95" customHeight="1">
      <c r="A990" s="8">
        <v>987</v>
      </c>
      <c r="B990" s="8" t="s">
        <v>1596</v>
      </c>
      <c r="C990" s="8" t="str">
        <f>"202206013413"</f>
        <v>202206013413</v>
      </c>
      <c r="D990" s="9" t="s">
        <v>1597</v>
      </c>
      <c r="E990" s="10"/>
    </row>
    <row r="991" spans="1:5" ht="12.95" customHeight="1">
      <c r="A991" s="8">
        <v>988</v>
      </c>
      <c r="B991" s="8" t="s">
        <v>1598</v>
      </c>
      <c r="C991" s="8" t="str">
        <f>"202206013414"</f>
        <v>202206013414</v>
      </c>
      <c r="D991" s="9" t="s">
        <v>1599</v>
      </c>
      <c r="E991" s="10"/>
    </row>
    <row r="992" spans="1:5" ht="12.95" customHeight="1">
      <c r="A992" s="8">
        <v>989</v>
      </c>
      <c r="B992" s="8" t="s">
        <v>1600</v>
      </c>
      <c r="C992" s="8" t="str">
        <f>"202206013415"</f>
        <v>202206013415</v>
      </c>
      <c r="D992" s="9" t="s">
        <v>1601</v>
      </c>
      <c r="E992" s="10"/>
    </row>
    <row r="993" spans="1:5" ht="12.95" customHeight="1">
      <c r="A993" s="8">
        <v>990</v>
      </c>
      <c r="B993" s="8" t="s">
        <v>1602</v>
      </c>
      <c r="C993" s="8" t="str">
        <f>"202206013416"</f>
        <v>202206013416</v>
      </c>
      <c r="D993" s="9" t="s">
        <v>8</v>
      </c>
      <c r="E993" s="8" t="s">
        <v>9</v>
      </c>
    </row>
    <row r="994" spans="1:5" ht="12.95" customHeight="1">
      <c r="A994" s="8">
        <v>991</v>
      </c>
      <c r="B994" s="8" t="s">
        <v>1603</v>
      </c>
      <c r="C994" s="8" t="str">
        <f>"202206013417"</f>
        <v>202206013417</v>
      </c>
      <c r="D994" s="9" t="s">
        <v>1604</v>
      </c>
      <c r="E994" s="10"/>
    </row>
    <row r="995" spans="1:5" ht="12.95" customHeight="1">
      <c r="A995" s="8">
        <v>992</v>
      </c>
      <c r="B995" s="8" t="s">
        <v>1605</v>
      </c>
      <c r="C995" s="8" t="str">
        <f>"202206013418"</f>
        <v>202206013418</v>
      </c>
      <c r="D995" s="9" t="s">
        <v>8</v>
      </c>
      <c r="E995" s="8" t="s">
        <v>9</v>
      </c>
    </row>
    <row r="996" spans="1:5" ht="12.95" customHeight="1">
      <c r="A996" s="8">
        <v>993</v>
      </c>
      <c r="B996" s="8" t="s">
        <v>1606</v>
      </c>
      <c r="C996" s="8" t="str">
        <f>"202206013419"</f>
        <v>202206013419</v>
      </c>
      <c r="D996" s="9" t="s">
        <v>1607</v>
      </c>
      <c r="E996" s="10"/>
    </row>
    <row r="997" spans="1:5" ht="12.95" customHeight="1">
      <c r="A997" s="8">
        <v>994</v>
      </c>
      <c r="B997" s="8" t="s">
        <v>1608</v>
      </c>
      <c r="C997" s="8" t="str">
        <f>"202206013420"</f>
        <v>202206013420</v>
      </c>
      <c r="D997" s="9" t="s">
        <v>1609</v>
      </c>
      <c r="E997" s="10"/>
    </row>
    <row r="998" spans="1:5" ht="12.95" customHeight="1">
      <c r="A998" s="8">
        <v>995</v>
      </c>
      <c r="B998" s="8" t="s">
        <v>1610</v>
      </c>
      <c r="C998" s="8" t="str">
        <f>"202206013421"</f>
        <v>202206013421</v>
      </c>
      <c r="D998" s="9" t="s">
        <v>1611</v>
      </c>
      <c r="E998" s="10"/>
    </row>
    <row r="999" spans="1:5" ht="12.95" customHeight="1">
      <c r="A999" s="8">
        <v>996</v>
      </c>
      <c r="B999" s="8" t="s">
        <v>1612</v>
      </c>
      <c r="C999" s="8" t="str">
        <f>"202206013422"</f>
        <v>202206013422</v>
      </c>
      <c r="D999" s="9" t="s">
        <v>1613</v>
      </c>
      <c r="E999" s="10"/>
    </row>
    <row r="1000" spans="1:5" ht="12.95" customHeight="1">
      <c r="A1000" s="8">
        <v>997</v>
      </c>
      <c r="B1000" s="8" t="s">
        <v>1614</v>
      </c>
      <c r="C1000" s="8" t="str">
        <f>"202206013423"</f>
        <v>202206013423</v>
      </c>
      <c r="D1000" s="9" t="s">
        <v>1615</v>
      </c>
      <c r="E1000" s="10"/>
    </row>
    <row r="1001" spans="1:5" ht="12.95" customHeight="1">
      <c r="A1001" s="8">
        <v>998</v>
      </c>
      <c r="B1001" s="8" t="s">
        <v>1616</v>
      </c>
      <c r="C1001" s="8" t="str">
        <f>"202206013424"</f>
        <v>202206013424</v>
      </c>
      <c r="D1001" s="9" t="s">
        <v>1617</v>
      </c>
      <c r="E1001" s="10"/>
    </row>
    <row r="1002" spans="1:5" ht="12.95" customHeight="1">
      <c r="A1002" s="8">
        <v>999</v>
      </c>
      <c r="B1002" s="8" t="s">
        <v>1618</v>
      </c>
      <c r="C1002" s="8" t="str">
        <f>"202206013425"</f>
        <v>202206013425</v>
      </c>
      <c r="D1002" s="9" t="s">
        <v>1619</v>
      </c>
      <c r="E1002" s="10"/>
    </row>
    <row r="1003" spans="1:5" ht="12.95" customHeight="1">
      <c r="A1003" s="8">
        <v>1000</v>
      </c>
      <c r="B1003" s="8" t="s">
        <v>1620</v>
      </c>
      <c r="C1003" s="8" t="str">
        <f>"202206013426"</f>
        <v>202206013426</v>
      </c>
      <c r="D1003" s="9" t="s">
        <v>1621</v>
      </c>
      <c r="E1003" s="10"/>
    </row>
    <row r="1004" spans="1:5" ht="12.95" customHeight="1">
      <c r="A1004" s="8">
        <v>1001</v>
      </c>
      <c r="B1004" s="8" t="s">
        <v>1622</v>
      </c>
      <c r="C1004" s="8" t="str">
        <f>"202206013427"</f>
        <v>202206013427</v>
      </c>
      <c r="D1004" s="9" t="s">
        <v>1623</v>
      </c>
      <c r="E1004" s="10"/>
    </row>
    <row r="1005" spans="1:5" ht="12.95" customHeight="1">
      <c r="A1005" s="8">
        <v>1002</v>
      </c>
      <c r="B1005" s="8" t="s">
        <v>1327</v>
      </c>
      <c r="C1005" s="8" t="str">
        <f>"202206013428"</f>
        <v>202206013428</v>
      </c>
      <c r="D1005" s="9" t="s">
        <v>1624</v>
      </c>
      <c r="E1005" s="10"/>
    </row>
    <row r="1006" spans="1:5" ht="12.95" customHeight="1">
      <c r="A1006" s="8">
        <v>1003</v>
      </c>
      <c r="B1006" s="8" t="s">
        <v>1625</v>
      </c>
      <c r="C1006" s="8" t="str">
        <f>"202206013429"</f>
        <v>202206013429</v>
      </c>
      <c r="D1006" s="9" t="s">
        <v>8</v>
      </c>
      <c r="E1006" s="8" t="s">
        <v>9</v>
      </c>
    </row>
    <row r="1007" spans="1:5" ht="12.95" customHeight="1">
      <c r="A1007" s="8">
        <v>1004</v>
      </c>
      <c r="B1007" s="8" t="s">
        <v>1626</v>
      </c>
      <c r="C1007" s="8" t="str">
        <f>"202206013430"</f>
        <v>202206013430</v>
      </c>
      <c r="D1007" s="9" t="s">
        <v>1627</v>
      </c>
      <c r="E1007" s="10"/>
    </row>
    <row r="1008" spans="1:5" ht="12.95" customHeight="1">
      <c r="A1008" s="8">
        <v>1005</v>
      </c>
      <c r="B1008" s="8" t="s">
        <v>1628</v>
      </c>
      <c r="C1008" s="8" t="str">
        <f>"202206013501"</f>
        <v>202206013501</v>
      </c>
      <c r="D1008" s="9" t="s">
        <v>8</v>
      </c>
      <c r="E1008" s="8" t="s">
        <v>9</v>
      </c>
    </row>
    <row r="1009" spans="1:5" ht="12.95" customHeight="1">
      <c r="A1009" s="8">
        <v>1006</v>
      </c>
      <c r="B1009" s="8" t="s">
        <v>1629</v>
      </c>
      <c r="C1009" s="8" t="str">
        <f>"202206013502"</f>
        <v>202206013502</v>
      </c>
      <c r="D1009" s="9" t="s">
        <v>8</v>
      </c>
      <c r="E1009" s="8" t="s">
        <v>9</v>
      </c>
    </row>
    <row r="1010" spans="1:5" ht="12.95" customHeight="1">
      <c r="A1010" s="8">
        <v>1007</v>
      </c>
      <c r="B1010" s="8" t="s">
        <v>1630</v>
      </c>
      <c r="C1010" s="8" t="str">
        <f>"202206013503"</f>
        <v>202206013503</v>
      </c>
      <c r="D1010" s="9" t="s">
        <v>1631</v>
      </c>
      <c r="E1010" s="10"/>
    </row>
    <row r="1011" spans="1:5" ht="12.95" customHeight="1">
      <c r="A1011" s="8">
        <v>1008</v>
      </c>
      <c r="B1011" s="8" t="s">
        <v>1632</v>
      </c>
      <c r="C1011" s="8" t="str">
        <f>"202206013504"</f>
        <v>202206013504</v>
      </c>
      <c r="D1011" s="9" t="s">
        <v>8</v>
      </c>
      <c r="E1011" s="8" t="s">
        <v>9</v>
      </c>
    </row>
    <row r="1012" spans="1:5" ht="12.95" customHeight="1">
      <c r="A1012" s="8">
        <v>1009</v>
      </c>
      <c r="B1012" s="8" t="s">
        <v>1633</v>
      </c>
      <c r="C1012" s="8" t="str">
        <f>"202206013505"</f>
        <v>202206013505</v>
      </c>
      <c r="D1012" s="9" t="s">
        <v>1634</v>
      </c>
      <c r="E1012" s="10"/>
    </row>
    <row r="1013" spans="1:5" ht="12.95" customHeight="1">
      <c r="A1013" s="8">
        <v>1010</v>
      </c>
      <c r="B1013" s="8" t="s">
        <v>116</v>
      </c>
      <c r="C1013" s="8" t="str">
        <f>"202206013506"</f>
        <v>202206013506</v>
      </c>
      <c r="D1013" s="9" t="s">
        <v>1635</v>
      </c>
      <c r="E1013" s="10"/>
    </row>
    <row r="1014" spans="1:5" ht="12.95" customHeight="1">
      <c r="A1014" s="8">
        <v>1011</v>
      </c>
      <c r="B1014" s="8" t="s">
        <v>1636</v>
      </c>
      <c r="C1014" s="8" t="str">
        <f>"202206013507"</f>
        <v>202206013507</v>
      </c>
      <c r="D1014" s="9" t="s">
        <v>1637</v>
      </c>
      <c r="E1014" s="10"/>
    </row>
    <row r="1015" spans="1:5" ht="12.95" customHeight="1">
      <c r="A1015" s="8">
        <v>1012</v>
      </c>
      <c r="B1015" s="8" t="s">
        <v>1638</v>
      </c>
      <c r="C1015" s="8" t="str">
        <f>"202206013508"</f>
        <v>202206013508</v>
      </c>
      <c r="D1015" s="9" t="s">
        <v>1530</v>
      </c>
      <c r="E1015" s="10"/>
    </row>
    <row r="1016" spans="1:5" ht="12.95" customHeight="1">
      <c r="A1016" s="8">
        <v>1013</v>
      </c>
      <c r="B1016" s="8" t="s">
        <v>1639</v>
      </c>
      <c r="C1016" s="8" t="str">
        <f>"202206013509"</f>
        <v>202206013509</v>
      </c>
      <c r="D1016" s="9" t="s">
        <v>1640</v>
      </c>
      <c r="E1016" s="10"/>
    </row>
    <row r="1017" spans="1:5" ht="12.95" customHeight="1">
      <c r="A1017" s="8">
        <v>1014</v>
      </c>
      <c r="B1017" s="8" t="s">
        <v>1641</v>
      </c>
      <c r="C1017" s="8" t="str">
        <f>"202206013510"</f>
        <v>202206013510</v>
      </c>
      <c r="D1017" s="9" t="s">
        <v>1642</v>
      </c>
      <c r="E1017" s="10"/>
    </row>
    <row r="1018" spans="1:5" ht="12.95" customHeight="1">
      <c r="A1018" s="8">
        <v>1015</v>
      </c>
      <c r="B1018" s="8" t="s">
        <v>1643</v>
      </c>
      <c r="C1018" s="8" t="str">
        <f>"202206013511"</f>
        <v>202206013511</v>
      </c>
      <c r="D1018" s="9" t="s">
        <v>8</v>
      </c>
      <c r="E1018" s="8" t="s">
        <v>9</v>
      </c>
    </row>
    <row r="1019" spans="1:5" ht="12.95" customHeight="1">
      <c r="A1019" s="8">
        <v>1016</v>
      </c>
      <c r="B1019" s="8" t="s">
        <v>1644</v>
      </c>
      <c r="C1019" s="8" t="str">
        <f>"202206013512"</f>
        <v>202206013512</v>
      </c>
      <c r="D1019" s="9" t="s">
        <v>1645</v>
      </c>
      <c r="E1019" s="10"/>
    </row>
    <row r="1020" spans="1:5" ht="12.95" customHeight="1">
      <c r="A1020" s="8">
        <v>1017</v>
      </c>
      <c r="B1020" s="8" t="s">
        <v>1646</v>
      </c>
      <c r="C1020" s="8" t="str">
        <f>"202206013513"</f>
        <v>202206013513</v>
      </c>
      <c r="D1020" s="9" t="s">
        <v>1647</v>
      </c>
      <c r="E1020" s="10"/>
    </row>
    <row r="1021" spans="1:5" ht="12.95" customHeight="1">
      <c r="A1021" s="8">
        <v>1018</v>
      </c>
      <c r="B1021" s="8" t="s">
        <v>1648</v>
      </c>
      <c r="C1021" s="8" t="str">
        <f>"202206013514"</f>
        <v>202206013514</v>
      </c>
      <c r="D1021" s="9" t="s">
        <v>8</v>
      </c>
      <c r="E1021" s="8" t="s">
        <v>9</v>
      </c>
    </row>
    <row r="1022" spans="1:5" ht="12.95" customHeight="1">
      <c r="A1022" s="8">
        <v>1019</v>
      </c>
      <c r="B1022" s="8" t="s">
        <v>1649</v>
      </c>
      <c r="C1022" s="8" t="str">
        <f>"202206013515"</f>
        <v>202206013515</v>
      </c>
      <c r="D1022" s="9" t="s">
        <v>8</v>
      </c>
      <c r="E1022" s="8" t="s">
        <v>9</v>
      </c>
    </row>
    <row r="1023" spans="1:5" ht="12.95" customHeight="1">
      <c r="A1023" s="8">
        <v>1020</v>
      </c>
      <c r="B1023" s="8" t="s">
        <v>1650</v>
      </c>
      <c r="C1023" s="8" t="str">
        <f>"202206013516"</f>
        <v>202206013516</v>
      </c>
      <c r="D1023" s="9" t="s">
        <v>1651</v>
      </c>
      <c r="E1023" s="10"/>
    </row>
    <row r="1024" spans="1:5" ht="12.95" customHeight="1">
      <c r="A1024" s="8">
        <v>1021</v>
      </c>
      <c r="B1024" s="8" t="s">
        <v>1652</v>
      </c>
      <c r="C1024" s="8" t="str">
        <f>"202206013517"</f>
        <v>202206013517</v>
      </c>
      <c r="D1024" s="9" t="s">
        <v>8</v>
      </c>
      <c r="E1024" s="8" t="s">
        <v>9</v>
      </c>
    </row>
    <row r="1025" spans="1:5" ht="12.95" customHeight="1">
      <c r="A1025" s="8">
        <v>1022</v>
      </c>
      <c r="B1025" s="8" t="s">
        <v>1653</v>
      </c>
      <c r="C1025" s="8" t="str">
        <f>"202206013518"</f>
        <v>202206013518</v>
      </c>
      <c r="D1025" s="9" t="s">
        <v>8</v>
      </c>
      <c r="E1025" s="8" t="s">
        <v>9</v>
      </c>
    </row>
    <row r="1026" spans="1:5" ht="12.95" customHeight="1">
      <c r="A1026" s="8">
        <v>1023</v>
      </c>
      <c r="B1026" s="8" t="s">
        <v>1654</v>
      </c>
      <c r="C1026" s="8" t="str">
        <f>"202206013519"</f>
        <v>202206013519</v>
      </c>
      <c r="D1026" s="9" t="s">
        <v>1655</v>
      </c>
      <c r="E1026" s="10"/>
    </row>
    <row r="1027" spans="1:5" ht="12.95" customHeight="1">
      <c r="A1027" s="8">
        <v>1024</v>
      </c>
      <c r="B1027" s="8" t="s">
        <v>1656</v>
      </c>
      <c r="C1027" s="8" t="str">
        <f>"202206013520"</f>
        <v>202206013520</v>
      </c>
      <c r="D1027" s="9" t="s">
        <v>8</v>
      </c>
      <c r="E1027" s="8" t="s">
        <v>9</v>
      </c>
    </row>
    <row r="1028" spans="1:5" ht="12.95" customHeight="1">
      <c r="A1028" s="8">
        <v>1025</v>
      </c>
      <c r="B1028" s="8" t="s">
        <v>1657</v>
      </c>
      <c r="C1028" s="8" t="str">
        <f>"202206013521"</f>
        <v>202206013521</v>
      </c>
      <c r="D1028" s="9" t="s">
        <v>1658</v>
      </c>
      <c r="E1028" s="10"/>
    </row>
    <row r="1029" spans="1:5" ht="12.95" customHeight="1">
      <c r="A1029" s="8">
        <v>1026</v>
      </c>
      <c r="B1029" s="8" t="s">
        <v>1659</v>
      </c>
      <c r="C1029" s="8" t="str">
        <f>"202206013522"</f>
        <v>202206013522</v>
      </c>
      <c r="D1029" s="9" t="s">
        <v>1660</v>
      </c>
      <c r="E1029" s="10"/>
    </row>
    <row r="1030" spans="1:5" ht="12.95" customHeight="1">
      <c r="A1030" s="8">
        <v>1027</v>
      </c>
      <c r="B1030" s="8" t="s">
        <v>1661</v>
      </c>
      <c r="C1030" s="8" t="str">
        <f>"202206013523"</f>
        <v>202206013523</v>
      </c>
      <c r="D1030" s="9" t="s">
        <v>1662</v>
      </c>
      <c r="E1030" s="10"/>
    </row>
    <row r="1031" spans="1:5" ht="12.95" customHeight="1">
      <c r="A1031" s="8">
        <v>1028</v>
      </c>
      <c r="B1031" s="8" t="s">
        <v>1663</v>
      </c>
      <c r="C1031" s="8" t="str">
        <f>"202206013524"</f>
        <v>202206013524</v>
      </c>
      <c r="D1031" s="9" t="s">
        <v>1664</v>
      </c>
      <c r="E1031" s="10"/>
    </row>
    <row r="1032" spans="1:5" ht="12.95" customHeight="1">
      <c r="A1032" s="8">
        <v>1029</v>
      </c>
      <c r="B1032" s="8" t="s">
        <v>1665</v>
      </c>
      <c r="C1032" s="8" t="str">
        <f>"202206013525"</f>
        <v>202206013525</v>
      </c>
      <c r="D1032" s="9" t="s">
        <v>1666</v>
      </c>
      <c r="E1032" s="10"/>
    </row>
    <row r="1033" spans="1:5" ht="12.95" customHeight="1">
      <c r="A1033" s="8">
        <v>1030</v>
      </c>
      <c r="B1033" s="8" t="s">
        <v>1667</v>
      </c>
      <c r="C1033" s="8" t="str">
        <f>"202206013526"</f>
        <v>202206013526</v>
      </c>
      <c r="D1033" s="9" t="s">
        <v>1668</v>
      </c>
      <c r="E1033" s="10"/>
    </row>
    <row r="1034" spans="1:5" ht="12.95" customHeight="1">
      <c r="A1034" s="8">
        <v>1031</v>
      </c>
      <c r="B1034" s="8" t="s">
        <v>1669</v>
      </c>
      <c r="C1034" s="8" t="str">
        <f>"202206013527"</f>
        <v>202206013527</v>
      </c>
      <c r="D1034" s="9" t="s">
        <v>1670</v>
      </c>
      <c r="E1034" s="10"/>
    </row>
    <row r="1035" spans="1:5" ht="12.95" customHeight="1">
      <c r="A1035" s="8">
        <v>1032</v>
      </c>
      <c r="B1035" s="8" t="s">
        <v>1671</v>
      </c>
      <c r="C1035" s="8" t="str">
        <f>"202206013528"</f>
        <v>202206013528</v>
      </c>
      <c r="D1035" s="9" t="s">
        <v>1672</v>
      </c>
      <c r="E1035" s="10"/>
    </row>
    <row r="1036" spans="1:5" ht="12.95" customHeight="1">
      <c r="A1036" s="8">
        <v>1033</v>
      </c>
      <c r="B1036" s="8" t="s">
        <v>1306</v>
      </c>
      <c r="C1036" s="8" t="str">
        <f>"202206013529"</f>
        <v>202206013529</v>
      </c>
      <c r="D1036" s="9" t="s">
        <v>1673</v>
      </c>
      <c r="E1036" s="10"/>
    </row>
    <row r="1037" spans="1:5" ht="12.95" customHeight="1">
      <c r="A1037" s="8">
        <v>1034</v>
      </c>
      <c r="B1037" s="8" t="s">
        <v>1674</v>
      </c>
      <c r="C1037" s="8" t="str">
        <f>"202206013530"</f>
        <v>202206013530</v>
      </c>
      <c r="D1037" s="9" t="s">
        <v>8</v>
      </c>
      <c r="E1037" s="8" t="s">
        <v>9</v>
      </c>
    </row>
    <row r="1038" spans="1:5" ht="12.95" customHeight="1">
      <c r="A1038" s="8">
        <v>1035</v>
      </c>
      <c r="B1038" s="8" t="s">
        <v>1675</v>
      </c>
      <c r="C1038" s="8" t="str">
        <f>"202206013601"</f>
        <v>202206013601</v>
      </c>
      <c r="D1038" s="9" t="s">
        <v>1676</v>
      </c>
      <c r="E1038" s="10"/>
    </row>
    <row r="1039" spans="1:5" ht="12.95" customHeight="1">
      <c r="A1039" s="8">
        <v>1036</v>
      </c>
      <c r="B1039" s="8" t="s">
        <v>1677</v>
      </c>
      <c r="C1039" s="8" t="str">
        <f>"202206013602"</f>
        <v>202206013602</v>
      </c>
      <c r="D1039" s="9" t="s">
        <v>1678</v>
      </c>
      <c r="E1039" s="10"/>
    </row>
    <row r="1040" spans="1:5" ht="12.95" customHeight="1">
      <c r="A1040" s="8">
        <v>1037</v>
      </c>
      <c r="B1040" s="8" t="s">
        <v>1679</v>
      </c>
      <c r="C1040" s="8" t="str">
        <f>"202206013603"</f>
        <v>202206013603</v>
      </c>
      <c r="D1040" s="9" t="s">
        <v>8</v>
      </c>
      <c r="E1040" s="8" t="s">
        <v>9</v>
      </c>
    </row>
    <row r="1041" spans="1:5" ht="12.95" customHeight="1">
      <c r="A1041" s="8">
        <v>1038</v>
      </c>
      <c r="B1041" s="8" t="s">
        <v>1680</v>
      </c>
      <c r="C1041" s="8" t="str">
        <f>"202206013604"</f>
        <v>202206013604</v>
      </c>
      <c r="D1041" s="9" t="s">
        <v>1681</v>
      </c>
      <c r="E1041" s="10"/>
    </row>
    <row r="1042" spans="1:5" ht="12.95" customHeight="1">
      <c r="A1042" s="8">
        <v>1039</v>
      </c>
      <c r="B1042" s="8" t="s">
        <v>1682</v>
      </c>
      <c r="C1042" s="8" t="str">
        <f>"202206013605"</f>
        <v>202206013605</v>
      </c>
      <c r="D1042" s="9" t="s">
        <v>1683</v>
      </c>
      <c r="E1042" s="10"/>
    </row>
    <row r="1043" spans="1:5" ht="12.95" customHeight="1">
      <c r="A1043" s="8">
        <v>1040</v>
      </c>
      <c r="B1043" s="8" t="s">
        <v>1684</v>
      </c>
      <c r="C1043" s="8" t="str">
        <f>"202206013606"</f>
        <v>202206013606</v>
      </c>
      <c r="D1043" s="9" t="s">
        <v>8</v>
      </c>
      <c r="E1043" s="8" t="s">
        <v>9</v>
      </c>
    </row>
    <row r="1044" spans="1:5" ht="12.95" customHeight="1">
      <c r="A1044" s="8">
        <v>1041</v>
      </c>
      <c r="B1044" s="8" t="s">
        <v>1685</v>
      </c>
      <c r="C1044" s="8" t="str">
        <f>"202206013607"</f>
        <v>202206013607</v>
      </c>
      <c r="D1044" s="9" t="s">
        <v>1686</v>
      </c>
      <c r="E1044" s="10"/>
    </row>
    <row r="1045" spans="1:5" ht="12.95" customHeight="1">
      <c r="A1045" s="8">
        <v>1042</v>
      </c>
      <c r="B1045" s="8" t="s">
        <v>1687</v>
      </c>
      <c r="C1045" s="8" t="str">
        <f>"202206013608"</f>
        <v>202206013608</v>
      </c>
      <c r="D1045" s="9" t="s">
        <v>1688</v>
      </c>
      <c r="E1045" s="10"/>
    </row>
    <row r="1046" spans="1:5" ht="12.95" customHeight="1">
      <c r="A1046" s="8">
        <v>1043</v>
      </c>
      <c r="B1046" s="8" t="s">
        <v>1689</v>
      </c>
      <c r="C1046" s="8" t="str">
        <f>"202206013609"</f>
        <v>202206013609</v>
      </c>
      <c r="D1046" s="9" t="s">
        <v>8</v>
      </c>
      <c r="E1046" s="8" t="s">
        <v>9</v>
      </c>
    </row>
    <row r="1047" spans="1:5" ht="12.95" customHeight="1">
      <c r="A1047" s="8">
        <v>1044</v>
      </c>
      <c r="B1047" s="8" t="s">
        <v>1690</v>
      </c>
      <c r="C1047" s="8" t="str">
        <f>"202206013610"</f>
        <v>202206013610</v>
      </c>
      <c r="D1047" s="9" t="s">
        <v>8</v>
      </c>
      <c r="E1047" s="8" t="s">
        <v>9</v>
      </c>
    </row>
    <row r="1048" spans="1:5" ht="12.95" customHeight="1">
      <c r="A1048" s="8">
        <v>1045</v>
      </c>
      <c r="B1048" s="8" t="s">
        <v>1691</v>
      </c>
      <c r="C1048" s="8" t="str">
        <f>"202206013611"</f>
        <v>202206013611</v>
      </c>
      <c r="D1048" s="9" t="s">
        <v>1692</v>
      </c>
      <c r="E1048" s="10"/>
    </row>
    <row r="1049" spans="1:5" ht="12.95" customHeight="1">
      <c r="A1049" s="8">
        <v>1046</v>
      </c>
      <c r="B1049" s="8" t="s">
        <v>1693</v>
      </c>
      <c r="C1049" s="8" t="str">
        <f>"202206013612"</f>
        <v>202206013612</v>
      </c>
      <c r="D1049" s="9" t="s">
        <v>1694</v>
      </c>
      <c r="E1049" s="10"/>
    </row>
    <row r="1050" spans="1:5" ht="12.95" customHeight="1">
      <c r="A1050" s="8">
        <v>1047</v>
      </c>
      <c r="B1050" s="8" t="s">
        <v>1695</v>
      </c>
      <c r="C1050" s="8" t="str">
        <f>"202206013613"</f>
        <v>202206013613</v>
      </c>
      <c r="D1050" s="9" t="s">
        <v>1696</v>
      </c>
      <c r="E1050" s="10"/>
    </row>
    <row r="1051" spans="1:5" ht="12.95" customHeight="1">
      <c r="A1051" s="8">
        <v>1048</v>
      </c>
      <c r="B1051" s="8" t="s">
        <v>1697</v>
      </c>
      <c r="C1051" s="8" t="str">
        <f>"202206013614"</f>
        <v>202206013614</v>
      </c>
      <c r="D1051" s="9" t="s">
        <v>8</v>
      </c>
      <c r="E1051" s="8" t="s">
        <v>9</v>
      </c>
    </row>
    <row r="1052" spans="1:5" ht="12.95" customHeight="1">
      <c r="A1052" s="8">
        <v>1049</v>
      </c>
      <c r="B1052" s="8" t="s">
        <v>1698</v>
      </c>
      <c r="C1052" s="8" t="str">
        <f>"202206013615"</f>
        <v>202206013615</v>
      </c>
      <c r="D1052" s="9" t="s">
        <v>1455</v>
      </c>
      <c r="E1052" s="10"/>
    </row>
    <row r="1053" spans="1:5" ht="12.95" customHeight="1">
      <c r="A1053" s="8">
        <v>1050</v>
      </c>
      <c r="B1053" s="8" t="s">
        <v>1699</v>
      </c>
      <c r="C1053" s="8" t="str">
        <f>"202206013616"</f>
        <v>202206013616</v>
      </c>
      <c r="D1053" s="9" t="s">
        <v>1700</v>
      </c>
      <c r="E1053" s="10"/>
    </row>
    <row r="1054" spans="1:5" ht="12.95" customHeight="1">
      <c r="A1054" s="8">
        <v>1051</v>
      </c>
      <c r="B1054" s="8" t="s">
        <v>1701</v>
      </c>
      <c r="C1054" s="8" t="str">
        <f>"202206013617"</f>
        <v>202206013617</v>
      </c>
      <c r="D1054" s="9" t="s">
        <v>1702</v>
      </c>
      <c r="E1054" s="10"/>
    </row>
    <row r="1055" spans="1:5" ht="12.95" customHeight="1">
      <c r="A1055" s="8">
        <v>1052</v>
      </c>
      <c r="B1055" s="8" t="s">
        <v>1703</v>
      </c>
      <c r="C1055" s="8" t="str">
        <f>"202206013618"</f>
        <v>202206013618</v>
      </c>
      <c r="D1055" s="9" t="s">
        <v>1704</v>
      </c>
      <c r="E1055" s="10"/>
    </row>
    <row r="1056" spans="1:5" ht="12.95" customHeight="1">
      <c r="A1056" s="8">
        <v>1053</v>
      </c>
      <c r="B1056" s="8" t="s">
        <v>972</v>
      </c>
      <c r="C1056" s="8" t="str">
        <f>"202206013619"</f>
        <v>202206013619</v>
      </c>
      <c r="D1056" s="9" t="s">
        <v>8</v>
      </c>
      <c r="E1056" s="8" t="s">
        <v>9</v>
      </c>
    </row>
    <row r="1057" spans="1:5" ht="12.95" customHeight="1">
      <c r="A1057" s="8">
        <v>1054</v>
      </c>
      <c r="B1057" s="8" t="s">
        <v>1705</v>
      </c>
      <c r="C1057" s="8" t="str">
        <f>"202206013620"</f>
        <v>202206013620</v>
      </c>
      <c r="D1057" s="9" t="s">
        <v>1706</v>
      </c>
      <c r="E1057" s="10"/>
    </row>
    <row r="1058" spans="1:5" ht="12.95" customHeight="1">
      <c r="A1058" s="8">
        <v>1055</v>
      </c>
      <c r="B1058" s="8" t="s">
        <v>1707</v>
      </c>
      <c r="C1058" s="8" t="str">
        <f>"202206013621"</f>
        <v>202206013621</v>
      </c>
      <c r="D1058" s="9" t="s">
        <v>1708</v>
      </c>
      <c r="E1058" s="10"/>
    </row>
    <row r="1059" spans="1:5" ht="12.95" customHeight="1">
      <c r="A1059" s="8">
        <v>1056</v>
      </c>
      <c r="B1059" s="8" t="s">
        <v>1709</v>
      </c>
      <c r="C1059" s="8" t="str">
        <f>"202206013622"</f>
        <v>202206013622</v>
      </c>
      <c r="D1059" s="9" t="s">
        <v>8</v>
      </c>
      <c r="E1059" s="8" t="s">
        <v>9</v>
      </c>
    </row>
    <row r="1060" spans="1:5" ht="12.95" customHeight="1">
      <c r="A1060" s="8">
        <v>1057</v>
      </c>
      <c r="B1060" s="8" t="s">
        <v>1710</v>
      </c>
      <c r="C1060" s="8" t="str">
        <f>"202206013623"</f>
        <v>202206013623</v>
      </c>
      <c r="D1060" s="9" t="s">
        <v>1711</v>
      </c>
      <c r="E1060" s="10"/>
    </row>
    <row r="1061" spans="1:5" ht="12.95" customHeight="1">
      <c r="A1061" s="8">
        <v>1058</v>
      </c>
      <c r="B1061" s="8" t="s">
        <v>1712</v>
      </c>
      <c r="C1061" s="8" t="str">
        <f>"202206013624"</f>
        <v>202206013624</v>
      </c>
      <c r="D1061" s="9" t="s">
        <v>1713</v>
      </c>
      <c r="E1061" s="10"/>
    </row>
    <row r="1062" spans="1:5" ht="12.95" customHeight="1">
      <c r="A1062" s="8">
        <v>1059</v>
      </c>
      <c r="B1062" s="8" t="s">
        <v>1714</v>
      </c>
      <c r="C1062" s="8" t="str">
        <f>"202206013625"</f>
        <v>202206013625</v>
      </c>
      <c r="D1062" s="9" t="s">
        <v>1715</v>
      </c>
      <c r="E1062" s="10"/>
    </row>
    <row r="1063" spans="1:5" ht="12.95" customHeight="1">
      <c r="A1063" s="8">
        <v>1060</v>
      </c>
      <c r="B1063" s="8" t="s">
        <v>1716</v>
      </c>
      <c r="C1063" s="8" t="str">
        <f>"202206013626"</f>
        <v>202206013626</v>
      </c>
      <c r="D1063" s="9" t="s">
        <v>1717</v>
      </c>
      <c r="E1063" s="10"/>
    </row>
    <row r="1064" spans="1:5" ht="12.95" customHeight="1">
      <c r="A1064" s="8">
        <v>1061</v>
      </c>
      <c r="B1064" s="8" t="s">
        <v>1718</v>
      </c>
      <c r="C1064" s="8" t="str">
        <f>"202206013627"</f>
        <v>202206013627</v>
      </c>
      <c r="D1064" s="9" t="s">
        <v>1719</v>
      </c>
      <c r="E1064" s="10"/>
    </row>
    <row r="1065" spans="1:5" ht="12.95" customHeight="1">
      <c r="A1065" s="8">
        <v>1062</v>
      </c>
      <c r="B1065" s="8" t="s">
        <v>1720</v>
      </c>
      <c r="C1065" s="8" t="str">
        <f>"202206013628"</f>
        <v>202206013628</v>
      </c>
      <c r="D1065" s="9" t="s">
        <v>8</v>
      </c>
      <c r="E1065" s="8" t="s">
        <v>9</v>
      </c>
    </row>
    <row r="1066" spans="1:5" ht="12.95" customHeight="1">
      <c r="A1066" s="8">
        <v>1063</v>
      </c>
      <c r="B1066" s="8" t="s">
        <v>1721</v>
      </c>
      <c r="C1066" s="8" t="str">
        <f>"202206013629"</f>
        <v>202206013629</v>
      </c>
      <c r="D1066" s="9" t="s">
        <v>1722</v>
      </c>
      <c r="E1066" s="10"/>
    </row>
    <row r="1067" spans="1:5" ht="12.95" customHeight="1">
      <c r="A1067" s="8">
        <v>1064</v>
      </c>
      <c r="B1067" s="8" t="s">
        <v>1723</v>
      </c>
      <c r="C1067" s="8" t="str">
        <f>"202206013630"</f>
        <v>202206013630</v>
      </c>
      <c r="D1067" s="9" t="s">
        <v>1724</v>
      </c>
      <c r="E1067" s="10"/>
    </row>
    <row r="1068" spans="1:5" ht="12.95" customHeight="1">
      <c r="A1068" s="8">
        <v>1065</v>
      </c>
      <c r="B1068" s="8" t="s">
        <v>1725</v>
      </c>
      <c r="C1068" s="8" t="str">
        <f>"202206013701"</f>
        <v>202206013701</v>
      </c>
      <c r="D1068" s="9" t="s">
        <v>8</v>
      </c>
      <c r="E1068" s="8" t="s">
        <v>9</v>
      </c>
    </row>
    <row r="1069" spans="1:5" ht="12.95" customHeight="1">
      <c r="A1069" s="8">
        <v>1066</v>
      </c>
      <c r="B1069" s="8" t="s">
        <v>1726</v>
      </c>
      <c r="C1069" s="8" t="str">
        <f>"202206013702"</f>
        <v>202206013702</v>
      </c>
      <c r="D1069" s="9" t="s">
        <v>8</v>
      </c>
      <c r="E1069" s="8" t="s">
        <v>9</v>
      </c>
    </row>
    <row r="1070" spans="1:5" ht="12.95" customHeight="1">
      <c r="A1070" s="8">
        <v>1067</v>
      </c>
      <c r="B1070" s="8" t="s">
        <v>1727</v>
      </c>
      <c r="C1070" s="8" t="str">
        <f>"202206013703"</f>
        <v>202206013703</v>
      </c>
      <c r="D1070" s="9" t="s">
        <v>1728</v>
      </c>
      <c r="E1070" s="10"/>
    </row>
    <row r="1071" spans="1:5" ht="12.95" customHeight="1">
      <c r="A1071" s="8">
        <v>1068</v>
      </c>
      <c r="B1071" s="8" t="s">
        <v>1729</v>
      </c>
      <c r="C1071" s="8" t="str">
        <f>"202206013704"</f>
        <v>202206013704</v>
      </c>
      <c r="D1071" s="9" t="s">
        <v>8</v>
      </c>
      <c r="E1071" s="8" t="s">
        <v>9</v>
      </c>
    </row>
    <row r="1072" spans="1:5" ht="12.95" customHeight="1">
      <c r="A1072" s="8">
        <v>1069</v>
      </c>
      <c r="B1072" s="8" t="s">
        <v>1730</v>
      </c>
      <c r="C1072" s="8" t="str">
        <f>"202206013705"</f>
        <v>202206013705</v>
      </c>
      <c r="D1072" s="9" t="s">
        <v>8</v>
      </c>
      <c r="E1072" s="8" t="s">
        <v>9</v>
      </c>
    </row>
    <row r="1073" spans="1:5" ht="12.95" customHeight="1">
      <c r="A1073" s="8">
        <v>1070</v>
      </c>
      <c r="B1073" s="8" t="s">
        <v>1731</v>
      </c>
      <c r="C1073" s="8" t="str">
        <f>"202206013706"</f>
        <v>202206013706</v>
      </c>
      <c r="D1073" s="9" t="s">
        <v>8</v>
      </c>
      <c r="E1073" s="8" t="s">
        <v>9</v>
      </c>
    </row>
    <row r="1074" spans="1:5" ht="12.95" customHeight="1">
      <c r="A1074" s="8">
        <v>1071</v>
      </c>
      <c r="B1074" s="8" t="s">
        <v>1732</v>
      </c>
      <c r="C1074" s="8" t="str">
        <f>"202206013707"</f>
        <v>202206013707</v>
      </c>
      <c r="D1074" s="9" t="s">
        <v>1733</v>
      </c>
      <c r="E1074" s="10"/>
    </row>
    <row r="1075" spans="1:5" ht="12.95" customHeight="1">
      <c r="A1075" s="8">
        <v>1072</v>
      </c>
      <c r="B1075" s="8" t="s">
        <v>1734</v>
      </c>
      <c r="C1075" s="8" t="str">
        <f>"202206013708"</f>
        <v>202206013708</v>
      </c>
      <c r="D1075" s="9" t="s">
        <v>1735</v>
      </c>
      <c r="E1075" s="10"/>
    </row>
    <row r="1076" spans="1:5" ht="12.95" customHeight="1">
      <c r="A1076" s="8">
        <v>1073</v>
      </c>
      <c r="B1076" s="8" t="s">
        <v>1736</v>
      </c>
      <c r="C1076" s="8" t="str">
        <f>"202206013709"</f>
        <v>202206013709</v>
      </c>
      <c r="D1076" s="9" t="s">
        <v>8</v>
      </c>
      <c r="E1076" s="8" t="s">
        <v>9</v>
      </c>
    </row>
    <row r="1077" spans="1:5" ht="12.95" customHeight="1">
      <c r="A1077" s="8">
        <v>1074</v>
      </c>
      <c r="B1077" s="8" t="s">
        <v>1737</v>
      </c>
      <c r="C1077" s="8" t="str">
        <f>"202206013710"</f>
        <v>202206013710</v>
      </c>
      <c r="D1077" s="9" t="s">
        <v>1738</v>
      </c>
      <c r="E1077" s="10"/>
    </row>
    <row r="1078" spans="1:5" ht="12.95" customHeight="1">
      <c r="A1078" s="8">
        <v>1075</v>
      </c>
      <c r="B1078" s="8" t="s">
        <v>1739</v>
      </c>
      <c r="C1078" s="8" t="str">
        <f>"202206013711"</f>
        <v>202206013711</v>
      </c>
      <c r="D1078" s="9" t="s">
        <v>8</v>
      </c>
      <c r="E1078" s="8" t="s">
        <v>9</v>
      </c>
    </row>
    <row r="1079" spans="1:5" ht="12.95" customHeight="1">
      <c r="A1079" s="8">
        <v>1076</v>
      </c>
      <c r="B1079" s="8" t="s">
        <v>1740</v>
      </c>
      <c r="C1079" s="8" t="str">
        <f>"202206013712"</f>
        <v>202206013712</v>
      </c>
      <c r="D1079" s="9" t="s">
        <v>8</v>
      </c>
      <c r="E1079" s="8" t="s">
        <v>9</v>
      </c>
    </row>
    <row r="1080" spans="1:5" ht="12.95" customHeight="1">
      <c r="A1080" s="8">
        <v>1077</v>
      </c>
      <c r="B1080" s="8" t="s">
        <v>1741</v>
      </c>
      <c r="C1080" s="8" t="str">
        <f>"202206013713"</f>
        <v>202206013713</v>
      </c>
      <c r="D1080" s="9" t="s">
        <v>8</v>
      </c>
      <c r="E1080" s="8" t="s">
        <v>9</v>
      </c>
    </row>
    <row r="1081" spans="1:5" ht="12.95" customHeight="1">
      <c r="A1081" s="8">
        <v>1078</v>
      </c>
      <c r="B1081" s="8" t="s">
        <v>1742</v>
      </c>
      <c r="C1081" s="8" t="str">
        <f>"202206013714"</f>
        <v>202206013714</v>
      </c>
      <c r="D1081" s="9" t="s">
        <v>1743</v>
      </c>
      <c r="E1081" s="10"/>
    </row>
    <row r="1082" spans="1:5" ht="12.95" customHeight="1">
      <c r="A1082" s="8">
        <v>1079</v>
      </c>
      <c r="B1082" s="8" t="s">
        <v>1744</v>
      </c>
      <c r="C1082" s="8" t="str">
        <f>"202206013715"</f>
        <v>202206013715</v>
      </c>
      <c r="D1082" s="9" t="s">
        <v>1745</v>
      </c>
      <c r="E1082" s="10"/>
    </row>
    <row r="1083" spans="1:5" ht="12.95" customHeight="1">
      <c r="A1083" s="8">
        <v>1080</v>
      </c>
      <c r="B1083" s="8" t="s">
        <v>1303</v>
      </c>
      <c r="C1083" s="8" t="str">
        <f>"202206013716"</f>
        <v>202206013716</v>
      </c>
      <c r="D1083" s="9" t="s">
        <v>8</v>
      </c>
      <c r="E1083" s="8" t="s">
        <v>9</v>
      </c>
    </row>
    <row r="1084" spans="1:5" ht="12.95" customHeight="1">
      <c r="A1084" s="8">
        <v>1081</v>
      </c>
      <c r="B1084" s="8" t="s">
        <v>1746</v>
      </c>
      <c r="C1084" s="8" t="str">
        <f>"202206013717"</f>
        <v>202206013717</v>
      </c>
      <c r="D1084" s="9" t="s">
        <v>1747</v>
      </c>
      <c r="E1084" s="10"/>
    </row>
    <row r="1085" spans="1:5" ht="12.95" customHeight="1">
      <c r="A1085" s="8">
        <v>1082</v>
      </c>
      <c r="B1085" s="8" t="s">
        <v>1748</v>
      </c>
      <c r="C1085" s="8" t="str">
        <f>"202206013718"</f>
        <v>202206013718</v>
      </c>
      <c r="D1085" s="9" t="s">
        <v>1749</v>
      </c>
      <c r="E1085" s="10"/>
    </row>
    <row r="1086" spans="1:5" ht="12.95" customHeight="1">
      <c r="A1086" s="8">
        <v>1083</v>
      </c>
      <c r="B1086" s="8" t="s">
        <v>1750</v>
      </c>
      <c r="C1086" s="8" t="str">
        <f>"202206013719"</f>
        <v>202206013719</v>
      </c>
      <c r="D1086" s="9" t="s">
        <v>1751</v>
      </c>
      <c r="E1086" s="10"/>
    </row>
    <row r="1087" spans="1:5" ht="12.95" customHeight="1">
      <c r="A1087" s="8">
        <v>1084</v>
      </c>
      <c r="B1087" s="8" t="s">
        <v>1752</v>
      </c>
      <c r="C1087" s="8" t="str">
        <f>"202206013720"</f>
        <v>202206013720</v>
      </c>
      <c r="D1087" s="9" t="s">
        <v>1753</v>
      </c>
      <c r="E1087" s="10"/>
    </row>
    <row r="1088" spans="1:5" ht="12.95" customHeight="1">
      <c r="A1088" s="8">
        <v>1085</v>
      </c>
      <c r="B1088" s="8" t="s">
        <v>1754</v>
      </c>
      <c r="C1088" s="8" t="str">
        <f>"202206013721"</f>
        <v>202206013721</v>
      </c>
      <c r="D1088" s="9" t="s">
        <v>1755</v>
      </c>
      <c r="E1088" s="10"/>
    </row>
    <row r="1089" spans="1:5" ht="12.95" customHeight="1">
      <c r="A1089" s="8">
        <v>1086</v>
      </c>
      <c r="B1089" s="8" t="s">
        <v>1756</v>
      </c>
      <c r="C1089" s="8" t="str">
        <f>"202206013722"</f>
        <v>202206013722</v>
      </c>
      <c r="D1089" s="9" t="s">
        <v>8</v>
      </c>
      <c r="E1089" s="8" t="s">
        <v>9</v>
      </c>
    </row>
  </sheetData>
  <mergeCells count="1">
    <mergeCell ref="A2:E2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2022-07-05T01:43:37Z</dcterms:modified>
</cp:coreProperties>
</file>